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729"/>
  </bookViews>
  <sheets>
    <sheet name="Summary" sheetId="15" r:id="rId1"/>
    <sheet name="2T TO 4T 48PCS" sheetId="11" r:id="rId2"/>
    <sheet name="4 TO 7 48 PCS" sheetId="10" r:id="rId3"/>
    <sheet name="8 TO 20 48PCS" sheetId="9" r:id="rId4"/>
    <sheet name="8TO20 24PCS " sheetId="12" r:id="rId5"/>
    <sheet name="4TO7 24PCS " sheetId="13" r:id="rId6"/>
    <sheet name="2TTO4T24 PCS " sheetId="14" r:id="rId7"/>
  </sheets>
  <definedNames>
    <definedName name="_xlnm._FilterDatabase" localSheetId="3" hidden="1">'8 TO 20 48PCS'!$A$5:$M$16</definedName>
    <definedName name="_xlnm.Print_Area" localSheetId="1">'2T TO 4T 48PCS'!$A$1:$M$16</definedName>
    <definedName name="_xlnm.Print_Area" localSheetId="2">'4 TO 7 48 PCS'!$A$1:$N$15</definedName>
    <definedName name="_xlnm.Print_Area" localSheetId="3">'8 TO 20 48PCS'!$A$1:$M$18</definedName>
  </definedNames>
  <calcPr calcId="191029"/>
</workbook>
</file>

<file path=xl/calcChain.xml><?xml version="1.0" encoding="utf-8"?>
<calcChain xmlns="http://schemas.openxmlformats.org/spreadsheetml/2006/main">
  <c r="L17" i="9" l="1"/>
  <c r="M17" i="9"/>
  <c r="N15" i="10"/>
  <c r="M15" i="10"/>
  <c r="M16" i="11"/>
  <c r="L16" i="11"/>
  <c r="M6" i="11"/>
  <c r="G3" i="15"/>
  <c r="E15" i="11"/>
  <c r="M6" i="9"/>
  <c r="N6" i="10"/>
  <c r="L16" i="14"/>
  <c r="T6" i="11"/>
  <c r="T16" i="11"/>
  <c r="M6" i="10"/>
  <c r="L6" i="9"/>
  <c r="G17" i="15"/>
  <c r="G16" i="15"/>
  <c r="G13" i="15"/>
  <c r="G12" i="15"/>
  <c r="G9" i="15"/>
  <c r="G8" i="15"/>
  <c r="G5" i="15"/>
  <c r="G4" i="15"/>
  <c r="Q8" i="11"/>
  <c r="Q9" i="11"/>
  <c r="Q10" i="11"/>
  <c r="Q11" i="11"/>
  <c r="Q12" i="11"/>
  <c r="Q13" i="11"/>
  <c r="Q14" i="11"/>
  <c r="T14" i="11"/>
  <c r="T13" i="11"/>
  <c r="T12" i="11"/>
  <c r="T11" i="11"/>
  <c r="T10" i="11"/>
  <c r="T9" i="11"/>
  <c r="T8" i="11"/>
  <c r="T7" i="11"/>
  <c r="R8" i="10"/>
  <c r="R9" i="10"/>
  <c r="R10" i="10"/>
  <c r="R11" i="10"/>
  <c r="R12" i="10"/>
  <c r="R13" i="10"/>
  <c r="U13" i="10"/>
  <c r="U12" i="10"/>
  <c r="U11" i="10"/>
  <c r="U10" i="10"/>
  <c r="U9" i="10"/>
  <c r="U8" i="10"/>
  <c r="U7" i="10"/>
  <c r="T15" i="9"/>
  <c r="T14" i="9"/>
  <c r="T13" i="9"/>
  <c r="T12" i="9"/>
  <c r="T11" i="9"/>
  <c r="T10" i="9"/>
  <c r="T9" i="9"/>
  <c r="T8" i="9"/>
  <c r="T7" i="9"/>
  <c r="Q8" i="9"/>
  <c r="Q9" i="9"/>
  <c r="Q10" i="9"/>
  <c r="Q11" i="9"/>
  <c r="Q12" i="9"/>
  <c r="Q13" i="9"/>
  <c r="Q14" i="9"/>
  <c r="Q15" i="9"/>
  <c r="U15" i="13"/>
  <c r="U14" i="13"/>
  <c r="U13" i="13"/>
  <c r="U12" i="13"/>
  <c r="U11" i="13"/>
  <c r="U10" i="13"/>
  <c r="U9" i="13"/>
  <c r="U8" i="13"/>
  <c r="R8" i="13"/>
  <c r="R9" i="13"/>
  <c r="R10" i="13"/>
  <c r="R11" i="13"/>
  <c r="R12" i="13"/>
  <c r="R13" i="13"/>
  <c r="R14" i="13"/>
  <c r="R15" i="13"/>
  <c r="T14" i="14"/>
  <c r="T13" i="14"/>
  <c r="T12" i="14"/>
  <c r="T11" i="14"/>
  <c r="T10" i="14"/>
  <c r="T9" i="14"/>
  <c r="T8" i="14"/>
  <c r="T6" i="14"/>
  <c r="Q8" i="14"/>
  <c r="Q9" i="14"/>
  <c r="Q10" i="14"/>
  <c r="Q11" i="14"/>
  <c r="Q12" i="14"/>
  <c r="Q13" i="14"/>
  <c r="Q14" i="14"/>
  <c r="L7" i="14"/>
  <c r="L8" i="14"/>
  <c r="L9" i="14"/>
  <c r="L10" i="14"/>
  <c r="L11" i="14"/>
  <c r="L12" i="14"/>
  <c r="L13" i="14"/>
  <c r="L14" i="14"/>
  <c r="L6" i="14"/>
  <c r="M16" i="14"/>
  <c r="A15" i="14"/>
  <c r="T7" i="14"/>
  <c r="Q7" i="14"/>
  <c r="Q6" i="14"/>
  <c r="M13" i="13"/>
  <c r="M12" i="13"/>
  <c r="M7" i="13"/>
  <c r="M8" i="13"/>
  <c r="M9" i="13"/>
  <c r="M10" i="13"/>
  <c r="M11" i="13"/>
  <c r="M14" i="13"/>
  <c r="M15" i="13"/>
  <c r="M6" i="13"/>
  <c r="M17" i="13"/>
  <c r="N17" i="13"/>
  <c r="A16" i="13"/>
  <c r="U7" i="13"/>
  <c r="R7" i="13"/>
  <c r="U6" i="13"/>
  <c r="R6" i="13"/>
  <c r="Q7" i="12"/>
  <c r="Q8" i="12"/>
  <c r="Q9" i="12"/>
  <c r="Q10" i="12"/>
  <c r="Q11" i="12"/>
  <c r="Q12" i="12"/>
  <c r="Q13" i="12"/>
  <c r="Q14" i="12"/>
  <c r="T14" i="12"/>
  <c r="T13" i="12"/>
  <c r="T12" i="12"/>
  <c r="T11" i="12"/>
  <c r="T10" i="12"/>
  <c r="T9" i="12"/>
  <c r="T8" i="12"/>
  <c r="T7" i="12"/>
  <c r="L7" i="12"/>
  <c r="L8" i="12"/>
  <c r="L9" i="12"/>
  <c r="L10" i="12"/>
  <c r="L11" i="12"/>
  <c r="L12" i="12"/>
  <c r="L13" i="12"/>
  <c r="L14" i="12"/>
  <c r="L6" i="12"/>
  <c r="M16" i="12"/>
  <c r="A15" i="12"/>
  <c r="T6" i="12"/>
  <c r="Q6" i="12"/>
  <c r="Q16" i="12"/>
  <c r="L12" i="11"/>
  <c r="A15" i="11"/>
  <c r="L14" i="11"/>
  <c r="L13" i="11"/>
  <c r="L11" i="11"/>
  <c r="L10" i="11"/>
  <c r="L9" i="11"/>
  <c r="L8" i="11"/>
  <c r="Q7" i="11"/>
  <c r="L7" i="11"/>
  <c r="A14" i="10"/>
  <c r="M10" i="10"/>
  <c r="M13" i="10"/>
  <c r="M12" i="10"/>
  <c r="M9" i="10"/>
  <c r="M11" i="10"/>
  <c r="M8" i="10"/>
  <c r="R7" i="10"/>
  <c r="M7" i="10"/>
  <c r="U6" i="10"/>
  <c r="R6" i="10"/>
  <c r="L15" i="9"/>
  <c r="L10" i="9"/>
  <c r="L9" i="9"/>
  <c r="L8" i="9"/>
  <c r="L14" i="9"/>
  <c r="L13" i="9"/>
  <c r="L12" i="9"/>
  <c r="L11" i="9"/>
  <c r="L7" i="9"/>
  <c r="L6" i="11"/>
  <c r="Q6" i="11"/>
  <c r="Q16" i="14"/>
  <c r="R17" i="13"/>
  <c r="U17" i="13"/>
  <c r="T16" i="14"/>
  <c r="R15" i="10"/>
  <c r="L16" i="12"/>
  <c r="T16" i="12"/>
  <c r="Q16" i="11"/>
  <c r="U15" i="10"/>
  <c r="Q6" i="9"/>
  <c r="T6" i="9"/>
  <c r="A16" i="9"/>
  <c r="Q7" i="9"/>
  <c r="T17" i="9"/>
  <c r="Q17" i="9"/>
</calcChain>
</file>

<file path=xl/sharedStrings.xml><?xml version="1.0" encoding="utf-8"?>
<sst xmlns="http://schemas.openxmlformats.org/spreadsheetml/2006/main" count="521" uniqueCount="62">
  <si>
    <t>CARTON QTY</t>
  </si>
  <si>
    <t>ORDER QTY</t>
  </si>
  <si>
    <t>STYLE #</t>
  </si>
  <si>
    <t>SIZE</t>
  </si>
  <si>
    <t>001</t>
  </si>
  <si>
    <t>PACKING LIST</t>
  </si>
  <si>
    <t>TOTAL PCS AND CARTON</t>
  </si>
  <si>
    <t>S(4)-M(5)-L(6)-XL(7)</t>
  </si>
  <si>
    <t>S(8)-M(10/12)-L(14/16)-XL(18/20)</t>
  </si>
  <si>
    <t xml:space="preserve">CBM </t>
  </si>
  <si>
    <t>L</t>
  </si>
  <si>
    <t>W</t>
  </si>
  <si>
    <t>H</t>
  </si>
  <si>
    <t xml:space="preserve">NET WEIGHT </t>
  </si>
  <si>
    <t xml:space="preserve">GROSS WEIGHT </t>
  </si>
  <si>
    <t xml:space="preserve">TOTAL WEIGHT </t>
  </si>
  <si>
    <t xml:space="preserve">NSFFB45/49/50/51B </t>
  </si>
  <si>
    <t xml:space="preserve">NAVY </t>
  </si>
  <si>
    <t xml:space="preserve">FIRE SIDE </t>
  </si>
  <si>
    <t xml:space="preserve">CERMINE HTR </t>
  </si>
  <si>
    <t xml:space="preserve">NAVY HTR </t>
  </si>
  <si>
    <t xml:space="preserve">COAL HTR </t>
  </si>
  <si>
    <t xml:space="preserve">LIME PUNCH </t>
  </si>
  <si>
    <t xml:space="preserve">WHITE </t>
  </si>
  <si>
    <t>1</t>
  </si>
  <si>
    <t>6</t>
  </si>
  <si>
    <t>12</t>
  </si>
  <si>
    <t>0</t>
  </si>
  <si>
    <t>18</t>
  </si>
  <si>
    <t>24</t>
  </si>
  <si>
    <t>36</t>
  </si>
  <si>
    <t>48</t>
  </si>
  <si>
    <t>2T-3T-4T</t>
  </si>
  <si>
    <t>42</t>
  </si>
  <si>
    <t>15</t>
  </si>
  <si>
    <t>9</t>
  </si>
  <si>
    <t>10</t>
  </si>
  <si>
    <t>8</t>
  </si>
  <si>
    <t>14</t>
  </si>
  <si>
    <t>20</t>
  </si>
  <si>
    <t>4</t>
  </si>
  <si>
    <t>2</t>
  </si>
  <si>
    <t>16</t>
  </si>
  <si>
    <t>13</t>
  </si>
  <si>
    <t>2T-4T</t>
  </si>
  <si>
    <t>4-7</t>
  </si>
  <si>
    <t>8-20</t>
  </si>
  <si>
    <t>TOTAL</t>
  </si>
  <si>
    <t>NSFFB45B</t>
  </si>
  <si>
    <t>J NAVY</t>
  </si>
  <si>
    <t>NSFFB49B</t>
  </si>
  <si>
    <t xml:space="preserve">CARMINE HTR </t>
  </si>
  <si>
    <t xml:space="preserve">J NAVY HTR </t>
  </si>
  <si>
    <t>NSFFB50B</t>
  </si>
  <si>
    <t>NSFFB51B</t>
  </si>
  <si>
    <t xml:space="preserve">BRIGHT WHITE </t>
  </si>
  <si>
    <t xml:space="preserve">J NAVY </t>
  </si>
  <si>
    <t>x</t>
  </si>
  <si>
    <t>PACKED IN 48 PIECE CARTON- ASST STYLES/ASST COLORS/ASST SIZES BY SIZE RANGE</t>
  </si>
  <si>
    <t xml:space="preserve">               J NAVY HTR </t>
  </si>
  <si>
    <t xml:space="preserve">               BRIGHT WHITE </t>
  </si>
  <si>
    <t>Total pcs :35,424 pcs.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</si>
</sst>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_-;\-* #,##0_-;_-* &quot;-&quot;_-;_-@_-"/>
    <numFmt numFmtId="165" formatCode="_(* #,##0.00_);_(* \(#,##0.00\);_(* &quot;-&quot;??_);_(@_)"/>
  </numFmts>
  <fonts count="20">
    <font>
      <sz val="11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8"/>
      <name val="Calibri"/>
      <family val="2"/>
    </font>
    <font>
      <sz val="10"/>
      <name val="Arial"/>
      <family val="2"/>
    </font>
    <font>
      <sz val="48"/>
      <color indexed="8"/>
      <name val="Calibri"/>
      <family val="2"/>
    </font>
    <font>
      <b/>
      <sz val="26"/>
      <color indexed="8"/>
      <name val="Calibri"/>
      <family val="2"/>
    </font>
    <font>
      <sz val="24"/>
      <color indexed="8"/>
      <name val="Calibri"/>
      <family val="2"/>
    </font>
    <font>
      <sz val="18"/>
      <color indexed="8"/>
      <name val="Calibri"/>
      <family val="2"/>
    </font>
    <font>
      <sz val="18"/>
      <name val="Arial"/>
      <family val="2"/>
    </font>
    <font>
      <sz val="18"/>
      <name val="Verdana"/>
      <family val="2"/>
    </font>
    <font>
      <b/>
      <sz val="18"/>
      <name val="Calibri"/>
      <family val="2"/>
    </font>
    <font>
      <sz val="26"/>
      <name val="Arial"/>
      <family val="2"/>
    </font>
    <font>
      <sz val="28"/>
      <name val="Arial"/>
      <family val="2"/>
    </font>
    <font>
      <b/>
      <sz val="26"/>
      <name val="Calibri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sz val="16"/>
      <color indexed="63"/>
      <name val="Helvetica Neue"/>
    </font>
    <font>
      <b/>
      <sz val="11"/>
      <color indexed="8"/>
      <name val="Calibri"/>
      <family val="2"/>
    </font>
    <font>
      <sz val="16"/>
      <color indexed="63"/>
      <name val="Helvetica Neue"/>
      <family val="2"/>
    </font>
    <font>
      <sz val="14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1" fontId="3" fillId="0" borderId="1" xfId="0" quotePrefix="1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1" fontId="3" fillId="0" borderId="0" xfId="0" quotePrefix="1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8" fillId="0" borderId="1" xfId="0" applyFont="1" applyBorder="1" applyAlignment="1">
      <alignment horizontal="center" vertical="center"/>
    </xf>
    <xf numFmtId="11" fontId="8" fillId="0" borderId="1" xfId="0" quotePrefix="1" applyNumberFormat="1" applyFont="1" applyBorder="1" applyAlignment="1">
      <alignment horizontal="center" vertical="center"/>
    </xf>
    <xf numFmtId="1" fontId="9" fillId="2" borderId="1" xfId="1" applyNumberFormat="1" applyFont="1" applyFill="1" applyBorder="1" applyAlignment="1" applyProtection="1">
      <alignment horizontal="center"/>
      <protection locked="0" hidden="1"/>
    </xf>
    <xf numFmtId="0" fontId="10" fillId="3" borderId="1" xfId="0" applyFont="1" applyFill="1" applyBorder="1" applyAlignment="1">
      <alignment horizontal="center" vertical="center"/>
    </xf>
    <xf numFmtId="0" fontId="7" fillId="0" borderId="0" xfId="0" applyFont="1"/>
    <xf numFmtId="0" fontId="12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11" fontId="8" fillId="0" borderId="1" xfId="0" applyNumberFormat="1" applyFont="1" applyBorder="1" applyAlignment="1">
      <alignment horizontal="center" vertical="center" wrapText="1"/>
    </xf>
    <xf numFmtId="11" fontId="11" fillId="0" borderId="1" xfId="0" applyNumberFormat="1" applyFont="1" applyBorder="1" applyAlignment="1">
      <alignment horizontal="center" vertical="center"/>
    </xf>
    <xf numFmtId="11" fontId="8" fillId="0" borderId="1" xfId="0" quotePrefix="1" applyNumberFormat="1" applyFont="1" applyBorder="1" applyAlignment="1">
      <alignment horizontal="center" vertical="center" wrapText="1"/>
    </xf>
    <xf numFmtId="0" fontId="16" fillId="0" borderId="2" xfId="0" applyFont="1" applyBorder="1"/>
    <xf numFmtId="0" fontId="0" fillId="0" borderId="3" xfId="0" applyBorder="1"/>
    <xf numFmtId="0" fontId="0" fillId="0" borderId="4" xfId="0" applyBorder="1"/>
    <xf numFmtId="0" fontId="16" fillId="0" borderId="5" xfId="0" applyFont="1" applyBorder="1"/>
    <xf numFmtId="0" fontId="0" fillId="0" borderId="1" xfId="0" applyBorder="1"/>
    <xf numFmtId="0" fontId="16" fillId="0" borderId="6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6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6" fillId="0" borderId="0" xfId="0" applyFont="1"/>
    <xf numFmtId="0" fontId="17" fillId="0" borderId="0" xfId="0" applyFont="1" applyAlignment="1">
      <alignment wrapText="1"/>
    </xf>
    <xf numFmtId="0" fontId="18" fillId="0" borderId="6" xfId="0" applyFont="1" applyBorder="1"/>
    <xf numFmtId="0" fontId="18" fillId="0" borderId="10" xfId="0" applyFont="1" applyBorder="1"/>
    <xf numFmtId="0" fontId="13" fillId="4" borderId="1" xfId="0" applyFont="1" applyFill="1" applyBorder="1" applyAlignment="1">
      <alignment horizontal="center" vertical="center"/>
    </xf>
    <xf numFmtId="2" fontId="8" fillId="0" borderId="1" xfId="0" quotePrefix="1" applyNumberFormat="1" applyFont="1" applyBorder="1" applyAlignment="1">
      <alignment horizontal="center" vertical="center" wrapText="1"/>
    </xf>
    <xf numFmtId="1" fontId="8" fillId="0" borderId="1" xfId="0" quotePrefix="1" applyNumberFormat="1" applyFont="1" applyBorder="1" applyAlignment="1">
      <alignment horizontal="center" vertical="center" wrapText="1"/>
    </xf>
    <xf numFmtId="2" fontId="8" fillId="0" borderId="1" xfId="0" quotePrefix="1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16" fillId="0" borderId="20" xfId="0" applyFont="1" applyBorder="1"/>
    <xf numFmtId="0" fontId="0" fillId="0" borderId="21" xfId="0" applyBorder="1"/>
    <xf numFmtId="0" fontId="14" fillId="0" borderId="22" xfId="0" applyFont="1" applyBorder="1" applyAlignment="1">
      <alignment horizontal="center"/>
    </xf>
    <xf numFmtId="16" fontId="14" fillId="0" borderId="23" xfId="0" quotePrefix="1" applyNumberFormat="1" applyFont="1" applyBorder="1" applyAlignment="1">
      <alignment horizontal="center"/>
    </xf>
    <xf numFmtId="0" fontId="19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4">
    <cellStyle name="Comma" xfId="1" builtinId="3"/>
    <cellStyle name="Comma [0] 2" xfId="2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36</xdr:row>
      <xdr:rowOff>95250</xdr:rowOff>
    </xdr:from>
    <xdr:to>
      <xdr:col>2</xdr:col>
      <xdr:colOff>704850</xdr:colOff>
      <xdr:row>49</xdr:row>
      <xdr:rowOff>180975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772025"/>
          <a:ext cx="219075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36</xdr:row>
      <xdr:rowOff>123825</xdr:rowOff>
    </xdr:from>
    <xdr:to>
      <xdr:col>5</xdr:col>
      <xdr:colOff>666750</xdr:colOff>
      <xdr:row>50</xdr:row>
      <xdr:rowOff>9525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0" y="4800600"/>
          <a:ext cx="2190750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533400</xdr:colOff>
      <xdr:row>20</xdr:row>
      <xdr:rowOff>76200</xdr:rowOff>
    </xdr:from>
    <xdr:to>
      <xdr:col>8</xdr:col>
      <xdr:colOff>400050</xdr:colOff>
      <xdr:row>33</xdr:row>
      <xdr:rowOff>28575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43400" y="1562100"/>
          <a:ext cx="21526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571500</xdr:colOff>
      <xdr:row>20</xdr:row>
      <xdr:rowOff>76200</xdr:rowOff>
    </xdr:from>
    <xdr:to>
      <xdr:col>8</xdr:col>
      <xdr:colOff>2943225</xdr:colOff>
      <xdr:row>33</xdr:row>
      <xdr:rowOff>38100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00" y="1562100"/>
          <a:ext cx="2371725" cy="2505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95250</xdr:rowOff>
    </xdr:from>
    <xdr:to>
      <xdr:col>2</xdr:col>
      <xdr:colOff>628650</xdr:colOff>
      <xdr:row>33</xdr:row>
      <xdr:rowOff>47625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581150"/>
          <a:ext cx="212407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20</xdr:row>
      <xdr:rowOff>76200</xdr:rowOff>
    </xdr:from>
    <xdr:to>
      <xdr:col>5</xdr:col>
      <xdr:colOff>428625</xdr:colOff>
      <xdr:row>33</xdr:row>
      <xdr:rowOff>47625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52650" y="1562100"/>
          <a:ext cx="208597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123825</xdr:colOff>
      <xdr:row>20</xdr:row>
      <xdr:rowOff>133350</xdr:rowOff>
    </xdr:from>
    <xdr:to>
      <xdr:col>11</xdr:col>
      <xdr:colOff>400050</xdr:colOff>
      <xdr:row>32</xdr:row>
      <xdr:rowOff>184150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344025" y="1625600"/>
          <a:ext cx="1800225" cy="240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tabSelected="1" zoomScale="150" workbookViewId="0">
      <selection activeCell="H20" sqref="H20"/>
    </sheetView>
  </sheetViews>
  <sheetFormatPr defaultColWidth="11.42578125" defaultRowHeight="15"/>
  <cols>
    <col min="9" max="9" width="46.85546875" customWidth="1"/>
  </cols>
  <sheetData>
    <row r="1" spans="2:13" ht="15.75" thickBot="1"/>
    <row r="2" spans="2:13" ht="19.5" thickBot="1">
      <c r="D2" s="50" t="s">
        <v>44</v>
      </c>
      <c r="E2" s="51" t="s">
        <v>45</v>
      </c>
      <c r="F2" s="51" t="s">
        <v>46</v>
      </c>
      <c r="G2" s="55" t="s">
        <v>47</v>
      </c>
    </row>
    <row r="3" spans="2:13" ht="31.5" thickBot="1">
      <c r="B3" s="48" t="s">
        <v>48</v>
      </c>
      <c r="C3" s="49"/>
      <c r="D3" s="52">
        <v>7824</v>
      </c>
      <c r="E3" s="53">
        <v>11592</v>
      </c>
      <c r="F3" s="53">
        <v>16008</v>
      </c>
      <c r="G3" s="54">
        <f>SUM(D3:F3)</f>
        <v>35424</v>
      </c>
      <c r="I3" s="37" t="s">
        <v>58</v>
      </c>
      <c r="J3" s="37"/>
      <c r="K3" s="37"/>
      <c r="L3" s="37"/>
      <c r="M3" s="37"/>
    </row>
    <row r="4" spans="2:13" ht="20.25" hidden="1">
      <c r="B4" s="29" t="s">
        <v>49</v>
      </c>
      <c r="C4" s="47"/>
      <c r="D4" s="45" t="s">
        <v>57</v>
      </c>
      <c r="E4" s="45" t="s">
        <v>57</v>
      </c>
      <c r="F4" s="45" t="s">
        <v>57</v>
      </c>
      <c r="G4" s="46">
        <f>SUM(D4:F4)</f>
        <v>0</v>
      </c>
      <c r="I4" s="37"/>
      <c r="J4" s="37"/>
      <c r="K4" s="37"/>
      <c r="L4" s="37"/>
      <c r="M4" s="37"/>
    </row>
    <row r="5" spans="2:13" ht="21" hidden="1" thickBot="1">
      <c r="B5" s="25" t="s">
        <v>18</v>
      </c>
      <c r="C5" s="26"/>
      <c r="D5" s="27" t="s">
        <v>57</v>
      </c>
      <c r="E5" s="27" t="s">
        <v>57</v>
      </c>
      <c r="F5" s="27" t="s">
        <v>57</v>
      </c>
      <c r="G5" s="28">
        <f>SUM(D5:F5)</f>
        <v>0</v>
      </c>
    </row>
    <row r="6" spans="2:13" ht="15.75" hidden="1" thickBot="1"/>
    <row r="7" spans="2:13" ht="20.25" hidden="1">
      <c r="B7" s="20" t="s">
        <v>50</v>
      </c>
      <c r="C7" s="21"/>
      <c r="D7" s="21"/>
      <c r="E7" s="21"/>
      <c r="F7" s="21"/>
      <c r="G7" s="22"/>
    </row>
    <row r="8" spans="2:13" ht="20.25" hidden="1">
      <c r="B8" s="29" t="s">
        <v>51</v>
      </c>
      <c r="D8" s="24"/>
      <c r="E8" s="24" t="s">
        <v>57</v>
      </c>
      <c r="F8" s="24"/>
      <c r="G8" s="30">
        <f>SUM(D8:F8)</f>
        <v>0</v>
      </c>
    </row>
    <row r="9" spans="2:13" ht="21" hidden="1" thickBot="1">
      <c r="B9" s="25" t="s">
        <v>52</v>
      </c>
      <c r="C9" s="31"/>
      <c r="D9" s="32" t="s">
        <v>57</v>
      </c>
      <c r="E9" s="33" t="s">
        <v>57</v>
      </c>
      <c r="F9" s="34" t="s">
        <v>57</v>
      </c>
      <c r="G9" s="35">
        <f>SUM(D9:F9)</f>
        <v>0</v>
      </c>
    </row>
    <row r="10" spans="2:13" ht="15.75" hidden="1" thickBot="1"/>
    <row r="11" spans="2:13" ht="20.25" hidden="1">
      <c r="B11" s="20" t="s">
        <v>53</v>
      </c>
      <c r="C11" s="21"/>
      <c r="D11" s="21"/>
      <c r="E11" s="21"/>
      <c r="F11" s="21"/>
      <c r="G11" s="22"/>
    </row>
    <row r="12" spans="2:13" ht="20.25" hidden="1">
      <c r="B12" s="29" t="s">
        <v>21</v>
      </c>
      <c r="D12" s="24" t="s">
        <v>57</v>
      </c>
      <c r="E12" s="24" t="s">
        <v>57</v>
      </c>
      <c r="F12" s="24" t="s">
        <v>57</v>
      </c>
      <c r="G12" s="30">
        <f>SUM(D12:F12)</f>
        <v>0</v>
      </c>
    </row>
    <row r="13" spans="2:13" ht="21" hidden="1" thickBot="1">
      <c r="B13" s="25" t="s">
        <v>22</v>
      </c>
      <c r="C13" s="31"/>
      <c r="D13" s="32" t="s">
        <v>57</v>
      </c>
      <c r="E13" s="33" t="s">
        <v>57</v>
      </c>
      <c r="F13" s="27" t="s">
        <v>57</v>
      </c>
      <c r="G13" s="35">
        <f>SUM(D13:F13)</f>
        <v>0</v>
      </c>
    </row>
    <row r="14" spans="2:13" ht="15.75" hidden="1" thickBot="1"/>
    <row r="15" spans="2:13" ht="20.25" hidden="1">
      <c r="B15" s="20" t="s">
        <v>54</v>
      </c>
      <c r="C15" s="21"/>
      <c r="D15" s="21"/>
      <c r="E15" s="21"/>
      <c r="F15" s="21"/>
      <c r="G15" s="22"/>
    </row>
    <row r="16" spans="2:13" ht="20.25" hidden="1">
      <c r="B16" s="29" t="s">
        <v>55</v>
      </c>
      <c r="D16" s="24" t="s">
        <v>57</v>
      </c>
      <c r="E16" s="24" t="s">
        <v>57</v>
      </c>
      <c r="F16" s="24" t="s">
        <v>57</v>
      </c>
      <c r="G16" s="30">
        <f>SUM(D16:F16)</f>
        <v>0</v>
      </c>
    </row>
    <row r="17" spans="2:7" ht="21" hidden="1" thickBot="1">
      <c r="B17" s="25" t="s">
        <v>56</v>
      </c>
      <c r="C17" s="31"/>
      <c r="D17" s="32" t="s">
        <v>57</v>
      </c>
      <c r="E17" s="27" t="s">
        <v>57</v>
      </c>
      <c r="F17" s="27" t="s">
        <v>57</v>
      </c>
      <c r="G17" s="35">
        <f>SUM(D17:F17)</f>
        <v>0</v>
      </c>
    </row>
    <row r="19" spans="2:7" ht="20.25">
      <c r="B19" s="36" t="s">
        <v>61</v>
      </c>
    </row>
    <row r="21" spans="2:7" ht="20.25">
      <c r="B21" s="36"/>
    </row>
    <row r="34" spans="1:9" ht="21" thickBot="1">
      <c r="A34" s="25" t="s">
        <v>18</v>
      </c>
      <c r="D34" s="23" t="s">
        <v>49</v>
      </c>
      <c r="G34" s="29" t="s">
        <v>51</v>
      </c>
      <c r="I34" s="38" t="s">
        <v>59</v>
      </c>
    </row>
    <row r="51" spans="1:9" ht="21" thickBot="1">
      <c r="A51" s="29" t="s">
        <v>21</v>
      </c>
      <c r="D51" s="25" t="s">
        <v>22</v>
      </c>
      <c r="G51" s="25" t="s">
        <v>56</v>
      </c>
      <c r="I51" s="39" t="s">
        <v>60</v>
      </c>
    </row>
  </sheetData>
  <phoneticPr fontId="0" type="noConversion"/>
  <printOptions horizontalCentered="1" verticalCentered="1"/>
  <pageMargins left="0" right="0" top="0" bottom="0" header="0.3" footer="0.3"/>
  <pageSetup scale="74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8"/>
  <sheetViews>
    <sheetView topLeftCell="H7" zoomScale="40" zoomScaleNormal="40" workbookViewId="0">
      <selection activeCell="M16" sqref="M16"/>
    </sheetView>
  </sheetViews>
  <sheetFormatPr defaultColWidth="8.85546875" defaultRowHeight="15"/>
  <cols>
    <col min="1" max="2" width="16.42578125" hidden="1" customWidth="1"/>
    <col min="3" max="3" width="81.42578125" customWidth="1"/>
    <col min="4" max="4" width="105.140625" customWidth="1"/>
    <col min="5" max="11" width="25.7109375" customWidth="1"/>
    <col min="12" max="12" width="28.42578125" customWidth="1"/>
    <col min="13" max="13" width="27.140625" customWidth="1"/>
    <col min="14" max="14" width="26.140625" customWidth="1"/>
    <col min="15" max="15" width="22.140625" customWidth="1"/>
    <col min="16" max="16" width="16.42578125" customWidth="1"/>
    <col min="17" max="17" width="10.42578125" customWidth="1"/>
    <col min="18" max="18" width="20" customWidth="1"/>
    <col min="19" max="19" width="22.42578125" customWidth="1"/>
    <col min="20" max="20" width="21" customWidth="1"/>
    <col min="21" max="21" width="35.7109375" customWidth="1"/>
  </cols>
  <sheetData>
    <row r="1" spans="1:20" ht="61.5">
      <c r="D1" s="56"/>
      <c r="E1" s="56"/>
      <c r="F1" s="56"/>
      <c r="G1" s="56"/>
      <c r="H1" s="56"/>
      <c r="I1" s="56"/>
      <c r="J1" s="56"/>
      <c r="K1" s="56"/>
      <c r="L1" s="56"/>
      <c r="M1" s="56"/>
      <c r="N1" s="6"/>
      <c r="O1" s="6"/>
    </row>
    <row r="2" spans="1:20" ht="33.75">
      <c r="D2" s="57" t="s">
        <v>5</v>
      </c>
      <c r="E2" s="57"/>
      <c r="F2" s="57"/>
      <c r="G2" s="57"/>
      <c r="H2" s="57"/>
      <c r="I2" s="57"/>
      <c r="J2" s="57"/>
      <c r="K2" s="57"/>
      <c r="L2" s="57"/>
      <c r="M2" s="57"/>
      <c r="N2" s="7"/>
      <c r="O2" s="7"/>
    </row>
    <row r="3" spans="1:20" ht="31.5">
      <c r="D3" s="58"/>
      <c r="E3" s="58"/>
      <c r="F3" s="58"/>
      <c r="G3" s="58"/>
      <c r="H3" s="58"/>
      <c r="I3" s="58"/>
      <c r="J3" s="58"/>
      <c r="K3" s="58"/>
    </row>
    <row r="4" spans="1:20" ht="6.75" customHeight="1"/>
    <row r="5" spans="1:20" ht="35.1" customHeight="1">
      <c r="A5" s="1" t="s">
        <v>2</v>
      </c>
      <c r="B5" s="1"/>
      <c r="C5" s="8" t="s">
        <v>2</v>
      </c>
      <c r="D5" s="8" t="s">
        <v>3</v>
      </c>
      <c r="E5" s="8" t="s">
        <v>17</v>
      </c>
      <c r="F5" s="8" t="s">
        <v>18</v>
      </c>
      <c r="G5" s="8" t="s">
        <v>20</v>
      </c>
      <c r="H5" s="8" t="s">
        <v>21</v>
      </c>
      <c r="I5" s="8" t="s">
        <v>22</v>
      </c>
      <c r="J5" s="8" t="s">
        <v>23</v>
      </c>
      <c r="K5" s="8" t="s">
        <v>17</v>
      </c>
      <c r="L5" s="8" t="s">
        <v>1</v>
      </c>
      <c r="M5" s="8" t="s">
        <v>0</v>
      </c>
      <c r="N5" s="8" t="s">
        <v>10</v>
      </c>
      <c r="O5" s="8" t="s">
        <v>11</v>
      </c>
      <c r="P5" s="9" t="s">
        <v>12</v>
      </c>
      <c r="Q5" s="8" t="s">
        <v>9</v>
      </c>
      <c r="R5" s="8" t="s">
        <v>13</v>
      </c>
      <c r="S5" s="8" t="s">
        <v>14</v>
      </c>
      <c r="T5" s="9" t="s">
        <v>15</v>
      </c>
    </row>
    <row r="6" spans="1:20" ht="98.25" customHeight="1">
      <c r="A6" s="2"/>
      <c r="B6" s="3"/>
      <c r="C6" s="17" t="s">
        <v>16</v>
      </c>
      <c r="D6" s="18" t="s">
        <v>32</v>
      </c>
      <c r="E6" s="42">
        <v>12</v>
      </c>
      <c r="F6" s="41" t="s">
        <v>25</v>
      </c>
      <c r="G6" s="19" t="s">
        <v>25</v>
      </c>
      <c r="H6" s="19" t="s">
        <v>25</v>
      </c>
      <c r="I6" s="19" t="s">
        <v>25</v>
      </c>
      <c r="J6" s="19" t="s">
        <v>25</v>
      </c>
      <c r="K6" s="19" t="s">
        <v>25</v>
      </c>
      <c r="L6" s="15">
        <f>M6*48</f>
        <v>3216</v>
      </c>
      <c r="M6" s="15">
        <f>84-12-4-1</f>
        <v>67</v>
      </c>
      <c r="N6" s="10">
        <v>17</v>
      </c>
      <c r="O6" s="10">
        <v>14</v>
      </c>
      <c r="P6" s="9">
        <v>7</v>
      </c>
      <c r="Q6" s="9">
        <f>N6*O6*P6*0.0000163*M6</f>
        <v>1.8194386</v>
      </c>
      <c r="R6" s="9">
        <v>5.8</v>
      </c>
      <c r="S6" s="9">
        <v>6.5</v>
      </c>
      <c r="T6" s="9">
        <f>S6*M6</f>
        <v>435.5</v>
      </c>
    </row>
    <row r="7" spans="1:20" ht="162" customHeight="1">
      <c r="A7" s="2"/>
      <c r="B7" s="3"/>
      <c r="C7" s="17" t="s">
        <v>16</v>
      </c>
      <c r="D7" s="18" t="s">
        <v>32</v>
      </c>
      <c r="E7" s="42">
        <v>24</v>
      </c>
      <c r="F7" s="41" t="s">
        <v>27</v>
      </c>
      <c r="G7" s="19" t="s">
        <v>29</v>
      </c>
      <c r="H7" s="19" t="s">
        <v>27</v>
      </c>
      <c r="I7" s="19" t="s">
        <v>27</v>
      </c>
      <c r="J7" s="19" t="s">
        <v>27</v>
      </c>
      <c r="K7" s="19" t="s">
        <v>27</v>
      </c>
      <c r="L7" s="15">
        <f t="shared" ref="L7:L14" si="0">M7*48</f>
        <v>1392</v>
      </c>
      <c r="M7" s="15">
        <v>29</v>
      </c>
      <c r="N7" s="10">
        <v>17</v>
      </c>
      <c r="O7" s="10">
        <v>14</v>
      </c>
      <c r="P7" s="9">
        <v>7</v>
      </c>
      <c r="Q7" s="9">
        <f t="shared" ref="Q7:Q14" si="1">N7*O7*P7*0.0000163*M7</f>
        <v>0.78751820000000006</v>
      </c>
      <c r="R7" s="9">
        <v>5.8</v>
      </c>
      <c r="S7" s="9">
        <v>6.5</v>
      </c>
      <c r="T7" s="9">
        <f t="shared" ref="T7:T14" si="2">S7*M7</f>
        <v>188.5</v>
      </c>
    </row>
    <row r="8" spans="1:20" ht="162" customHeight="1">
      <c r="A8" s="2"/>
      <c r="B8" s="3"/>
      <c r="C8" s="17" t="s">
        <v>16</v>
      </c>
      <c r="D8" s="18" t="s">
        <v>32</v>
      </c>
      <c r="E8" s="41" t="s">
        <v>26</v>
      </c>
      <c r="F8" s="41" t="s">
        <v>27</v>
      </c>
      <c r="G8" s="19" t="s">
        <v>26</v>
      </c>
      <c r="H8" s="19" t="s">
        <v>25</v>
      </c>
      <c r="I8" s="19" t="s">
        <v>25</v>
      </c>
      <c r="J8" s="19" t="s">
        <v>25</v>
      </c>
      <c r="K8" s="19" t="s">
        <v>25</v>
      </c>
      <c r="L8" s="15">
        <f t="shared" si="0"/>
        <v>864</v>
      </c>
      <c r="M8" s="15">
        <v>18</v>
      </c>
      <c r="N8" s="10">
        <v>17</v>
      </c>
      <c r="O8" s="10">
        <v>14</v>
      </c>
      <c r="P8" s="9">
        <v>7</v>
      </c>
      <c r="Q8" s="9">
        <f t="shared" si="1"/>
        <v>0.48880440000000003</v>
      </c>
      <c r="R8" s="9">
        <v>5.8</v>
      </c>
      <c r="S8" s="9">
        <v>6.5</v>
      </c>
      <c r="T8" s="9">
        <f t="shared" si="2"/>
        <v>117</v>
      </c>
    </row>
    <row r="9" spans="1:20" ht="162" customHeight="1">
      <c r="A9" s="2"/>
      <c r="B9" s="3"/>
      <c r="C9" s="17" t="s">
        <v>16</v>
      </c>
      <c r="D9" s="18" t="s">
        <v>32</v>
      </c>
      <c r="E9" s="41" t="s">
        <v>28</v>
      </c>
      <c r="F9" s="41" t="s">
        <v>27</v>
      </c>
      <c r="G9" s="19" t="s">
        <v>28</v>
      </c>
      <c r="H9" s="19" t="s">
        <v>27</v>
      </c>
      <c r="I9" s="19" t="s">
        <v>27</v>
      </c>
      <c r="J9" s="19" t="s">
        <v>25</v>
      </c>
      <c r="K9" s="19" t="s">
        <v>25</v>
      </c>
      <c r="L9" s="15">
        <f t="shared" si="0"/>
        <v>336</v>
      </c>
      <c r="M9" s="15">
        <v>7</v>
      </c>
      <c r="N9" s="10">
        <v>17</v>
      </c>
      <c r="O9" s="10">
        <v>14</v>
      </c>
      <c r="P9" s="9">
        <v>7</v>
      </c>
      <c r="Q9" s="9">
        <f t="shared" si="1"/>
        <v>0.1900906</v>
      </c>
      <c r="R9" s="9">
        <v>5.8</v>
      </c>
      <c r="S9" s="9">
        <v>6.5</v>
      </c>
      <c r="T9" s="9">
        <f t="shared" si="2"/>
        <v>45.5</v>
      </c>
    </row>
    <row r="10" spans="1:20" ht="162" customHeight="1">
      <c r="A10" s="2"/>
      <c r="B10" s="3"/>
      <c r="C10" s="17" t="s">
        <v>16</v>
      </c>
      <c r="D10" s="18" t="s">
        <v>32</v>
      </c>
      <c r="E10" s="41" t="s">
        <v>26</v>
      </c>
      <c r="F10" s="41" t="s">
        <v>25</v>
      </c>
      <c r="G10" s="19" t="s">
        <v>25</v>
      </c>
      <c r="H10" s="19" t="s">
        <v>27</v>
      </c>
      <c r="I10" s="19" t="s">
        <v>25</v>
      </c>
      <c r="J10" s="19" t="s">
        <v>25</v>
      </c>
      <c r="K10" s="19" t="s">
        <v>25</v>
      </c>
      <c r="L10" s="15">
        <f t="shared" si="0"/>
        <v>384</v>
      </c>
      <c r="M10" s="15">
        <v>8</v>
      </c>
      <c r="N10" s="10">
        <v>17</v>
      </c>
      <c r="O10" s="10">
        <v>14</v>
      </c>
      <c r="P10" s="9">
        <v>7</v>
      </c>
      <c r="Q10" s="9">
        <f t="shared" si="1"/>
        <v>0.21724640000000001</v>
      </c>
      <c r="R10" s="9">
        <v>5.8</v>
      </c>
      <c r="S10" s="9">
        <v>6.5</v>
      </c>
      <c r="T10" s="9">
        <f t="shared" si="2"/>
        <v>52</v>
      </c>
    </row>
    <row r="11" spans="1:20" ht="162" customHeight="1">
      <c r="A11" s="2"/>
      <c r="B11" s="3"/>
      <c r="C11" s="17" t="s">
        <v>16</v>
      </c>
      <c r="D11" s="18" t="s">
        <v>32</v>
      </c>
      <c r="E11" s="41" t="s">
        <v>25</v>
      </c>
      <c r="F11" s="41" t="s">
        <v>25</v>
      </c>
      <c r="G11" s="19" t="s">
        <v>26</v>
      </c>
      <c r="H11" s="19" t="s">
        <v>25</v>
      </c>
      <c r="I11" s="19" t="s">
        <v>25</v>
      </c>
      <c r="J11" s="19" t="s">
        <v>24</v>
      </c>
      <c r="K11" s="19" t="s">
        <v>24</v>
      </c>
      <c r="L11" s="15">
        <f t="shared" si="0"/>
        <v>384</v>
      </c>
      <c r="M11" s="15">
        <v>8</v>
      </c>
      <c r="N11" s="10">
        <v>17</v>
      </c>
      <c r="O11" s="10">
        <v>14</v>
      </c>
      <c r="P11" s="9">
        <v>7</v>
      </c>
      <c r="Q11" s="9">
        <f t="shared" si="1"/>
        <v>0.21724640000000001</v>
      </c>
      <c r="R11" s="9">
        <v>5.8</v>
      </c>
      <c r="S11" s="9">
        <v>6.5</v>
      </c>
      <c r="T11" s="9">
        <f t="shared" si="2"/>
        <v>52</v>
      </c>
    </row>
    <row r="12" spans="1:20" ht="162" customHeight="1">
      <c r="A12" s="2"/>
      <c r="B12" s="3"/>
      <c r="C12" s="17" t="s">
        <v>16</v>
      </c>
      <c r="D12" s="18" t="s">
        <v>32</v>
      </c>
      <c r="E12" s="41" t="s">
        <v>26</v>
      </c>
      <c r="F12" s="41" t="s">
        <v>27</v>
      </c>
      <c r="G12" s="19" t="s">
        <v>28</v>
      </c>
      <c r="H12" s="19" t="s">
        <v>27</v>
      </c>
      <c r="I12" s="19" t="s">
        <v>25</v>
      </c>
      <c r="J12" s="19" t="s">
        <v>25</v>
      </c>
      <c r="K12" s="19" t="s">
        <v>25</v>
      </c>
      <c r="L12" s="15">
        <f t="shared" si="0"/>
        <v>816</v>
      </c>
      <c r="M12" s="15">
        <v>17</v>
      </c>
      <c r="N12" s="10">
        <v>17</v>
      </c>
      <c r="O12" s="10">
        <v>14</v>
      </c>
      <c r="P12" s="9">
        <v>7</v>
      </c>
      <c r="Q12" s="9">
        <f t="shared" si="1"/>
        <v>0.46164860000000002</v>
      </c>
      <c r="R12" s="9">
        <v>5.8</v>
      </c>
      <c r="S12" s="9">
        <v>6.5</v>
      </c>
      <c r="T12" s="9">
        <f t="shared" si="2"/>
        <v>110.5</v>
      </c>
    </row>
    <row r="13" spans="1:20" ht="162" customHeight="1">
      <c r="A13" s="2"/>
      <c r="B13" s="3"/>
      <c r="C13" s="17" t="s">
        <v>16</v>
      </c>
      <c r="D13" s="18" t="s">
        <v>32</v>
      </c>
      <c r="E13" s="41" t="s">
        <v>27</v>
      </c>
      <c r="F13" s="41" t="s">
        <v>25</v>
      </c>
      <c r="G13" s="19" t="s">
        <v>33</v>
      </c>
      <c r="H13" s="19" t="s">
        <v>27</v>
      </c>
      <c r="I13" s="19" t="s">
        <v>27</v>
      </c>
      <c r="J13" s="19" t="s">
        <v>27</v>
      </c>
      <c r="K13" s="19" t="s">
        <v>27</v>
      </c>
      <c r="L13" s="15">
        <f t="shared" si="0"/>
        <v>384</v>
      </c>
      <c r="M13" s="15">
        <v>8</v>
      </c>
      <c r="N13" s="10">
        <v>17</v>
      </c>
      <c r="O13" s="10">
        <v>14</v>
      </c>
      <c r="P13" s="9">
        <v>7</v>
      </c>
      <c r="Q13" s="9">
        <f t="shared" si="1"/>
        <v>0.21724640000000001</v>
      </c>
      <c r="R13" s="9">
        <v>5.8</v>
      </c>
      <c r="S13" s="9">
        <v>6.5</v>
      </c>
      <c r="T13" s="9">
        <f t="shared" si="2"/>
        <v>52</v>
      </c>
    </row>
    <row r="14" spans="1:20" ht="162" customHeight="1">
      <c r="A14" s="2"/>
      <c r="B14" s="3"/>
      <c r="C14" s="17" t="s">
        <v>16</v>
      </c>
      <c r="D14" s="18" t="s">
        <v>32</v>
      </c>
      <c r="E14" s="41"/>
      <c r="F14" s="41"/>
      <c r="G14" s="19" t="s">
        <v>31</v>
      </c>
      <c r="H14" s="19"/>
      <c r="I14" s="19"/>
      <c r="J14" s="19"/>
      <c r="K14" s="19"/>
      <c r="L14" s="15">
        <f t="shared" si="0"/>
        <v>144</v>
      </c>
      <c r="M14" s="15">
        <v>3</v>
      </c>
      <c r="N14" s="10">
        <v>17</v>
      </c>
      <c r="O14" s="10">
        <v>14</v>
      </c>
      <c r="P14" s="9">
        <v>7</v>
      </c>
      <c r="Q14" s="9">
        <f t="shared" si="1"/>
        <v>8.1467399999999995E-2</v>
      </c>
      <c r="R14" s="9">
        <v>5.8</v>
      </c>
      <c r="S14" s="9">
        <v>6.5</v>
      </c>
      <c r="T14" s="9">
        <f t="shared" si="2"/>
        <v>19.5</v>
      </c>
    </row>
    <row r="15" spans="1:20" ht="50.1" customHeight="1">
      <c r="A15" s="2" t="e">
        <f>LEFT(#REF!,14)</f>
        <v>#REF!</v>
      </c>
      <c r="B15" s="3" t="s">
        <v>4</v>
      </c>
      <c r="C15" s="3"/>
      <c r="D15" s="11"/>
      <c r="E15" s="43">
        <f>SUM(E6:E14)</f>
        <v>36</v>
      </c>
      <c r="F15" s="43"/>
      <c r="G15" s="11"/>
      <c r="H15" s="11"/>
      <c r="I15" s="11"/>
      <c r="J15" s="11"/>
      <c r="K15" s="11"/>
      <c r="L15" s="10"/>
      <c r="M15" s="12"/>
      <c r="N15" s="12"/>
      <c r="O15" s="12"/>
      <c r="P15" s="9"/>
      <c r="Q15" s="9"/>
      <c r="R15" s="9"/>
      <c r="S15" s="9"/>
      <c r="T15" s="9"/>
    </row>
    <row r="16" spans="1:20" ht="50.1" customHeight="1">
      <c r="A16" s="4"/>
      <c r="B16" s="5"/>
      <c r="C16" s="5"/>
      <c r="D16" s="18" t="s">
        <v>6</v>
      </c>
      <c r="E16" s="18"/>
      <c r="F16" s="44"/>
      <c r="G16" s="18"/>
      <c r="H16" s="18"/>
      <c r="I16" s="18"/>
      <c r="J16" s="18"/>
      <c r="K16" s="18"/>
      <c r="L16" s="40">
        <f>SUM(L6:L15)-432-48</f>
        <v>7440</v>
      </c>
      <c r="M16" s="40">
        <f>SUM(M6:M15)-9</f>
        <v>156</v>
      </c>
      <c r="N16" s="13"/>
      <c r="O16" s="13"/>
      <c r="P16" s="9"/>
      <c r="Q16" s="13">
        <f>SUM(Q6:Q15)</f>
        <v>4.4807069999999998</v>
      </c>
      <c r="R16" s="9"/>
      <c r="S16" s="9"/>
      <c r="T16" s="13">
        <f>SUM(T6:T15)</f>
        <v>1072.5</v>
      </c>
    </row>
    <row r="17" spans="4:20" ht="50.1" customHeight="1"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4:20" ht="35.1" customHeight="1"/>
  </sheetData>
  <mergeCells count="3">
    <mergeCell ref="D1:M1"/>
    <mergeCell ref="D2:M2"/>
    <mergeCell ref="D3:K3"/>
  </mergeCells>
  <phoneticPr fontId="0" type="noConversion"/>
  <pageMargins left="0" right="0" top="0" bottom="0" header="0.3" footer="0.3"/>
  <pageSetup paperSize="9" scale="32" orientation="landscape" r:id="rId1"/>
  <colBreaks count="1" manualBreakCount="1">
    <brk id="13" max="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7"/>
  <sheetViews>
    <sheetView topLeftCell="G1" zoomScale="40" zoomScaleNormal="40" zoomScaleSheetLayoutView="25" workbookViewId="0">
      <selection activeCell="N15" sqref="N15"/>
    </sheetView>
  </sheetViews>
  <sheetFormatPr defaultColWidth="8.85546875" defaultRowHeight="15"/>
  <cols>
    <col min="1" max="2" width="16.42578125" hidden="1" customWidth="1"/>
    <col min="3" max="3" width="81.42578125" customWidth="1"/>
    <col min="4" max="4" width="105.140625" customWidth="1"/>
    <col min="5" max="12" width="25.7109375" customWidth="1"/>
    <col min="13" max="13" width="28.42578125" customWidth="1"/>
    <col min="14" max="14" width="27.140625" customWidth="1"/>
    <col min="15" max="15" width="26.140625" customWidth="1"/>
    <col min="16" max="16" width="22.140625" customWidth="1"/>
    <col min="17" max="17" width="16.42578125" customWidth="1"/>
    <col min="18" max="18" width="10.42578125" customWidth="1"/>
    <col min="19" max="19" width="20" customWidth="1"/>
    <col min="20" max="20" width="22.42578125" customWidth="1"/>
    <col min="21" max="21" width="21" customWidth="1"/>
    <col min="22" max="22" width="35.7109375" customWidth="1"/>
  </cols>
  <sheetData>
    <row r="1" spans="1:21" ht="61.5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6"/>
      <c r="P1" s="6"/>
    </row>
    <row r="2" spans="1:21" ht="33.75">
      <c r="D2" s="57" t="s">
        <v>5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7"/>
      <c r="P2" s="7"/>
    </row>
    <row r="3" spans="1:21" ht="31.5">
      <c r="D3" s="58"/>
      <c r="E3" s="58"/>
      <c r="F3" s="58"/>
      <c r="G3" s="58"/>
      <c r="H3" s="58"/>
      <c r="I3" s="58"/>
      <c r="J3" s="58"/>
      <c r="K3" s="58"/>
      <c r="L3" s="58"/>
    </row>
    <row r="4" spans="1:21" ht="6.75" customHeight="1"/>
    <row r="5" spans="1:21" ht="35.1" customHeight="1">
      <c r="A5" s="1" t="s">
        <v>2</v>
      </c>
      <c r="B5" s="1"/>
      <c r="C5" s="8" t="s">
        <v>2</v>
      </c>
      <c r="D5" s="8" t="s">
        <v>3</v>
      </c>
      <c r="E5" s="8" t="s">
        <v>17</v>
      </c>
      <c r="F5" s="8" t="s">
        <v>18</v>
      </c>
      <c r="G5" s="8" t="s">
        <v>19</v>
      </c>
      <c r="H5" s="8" t="s">
        <v>20</v>
      </c>
      <c r="I5" s="8" t="s">
        <v>21</v>
      </c>
      <c r="J5" s="8" t="s">
        <v>22</v>
      </c>
      <c r="K5" s="8" t="s">
        <v>23</v>
      </c>
      <c r="L5" s="8" t="s">
        <v>17</v>
      </c>
      <c r="M5" s="8" t="s">
        <v>1</v>
      </c>
      <c r="N5" s="8" t="s">
        <v>0</v>
      </c>
      <c r="O5" s="8" t="s">
        <v>10</v>
      </c>
      <c r="P5" s="8" t="s">
        <v>11</v>
      </c>
      <c r="Q5" s="9" t="s">
        <v>12</v>
      </c>
      <c r="R5" s="8" t="s">
        <v>9</v>
      </c>
      <c r="S5" s="8" t="s">
        <v>13</v>
      </c>
      <c r="T5" s="8" t="s">
        <v>14</v>
      </c>
      <c r="U5" s="9" t="s">
        <v>15</v>
      </c>
    </row>
    <row r="6" spans="1:21" ht="98.25" customHeight="1">
      <c r="A6" s="2"/>
      <c r="B6" s="3"/>
      <c r="C6" s="17" t="s">
        <v>16</v>
      </c>
      <c r="D6" s="18" t="s">
        <v>7</v>
      </c>
      <c r="E6" s="19" t="s">
        <v>25</v>
      </c>
      <c r="F6" s="19" t="s">
        <v>25</v>
      </c>
      <c r="G6" s="19" t="s">
        <v>25</v>
      </c>
      <c r="H6" s="19" t="s">
        <v>25</v>
      </c>
      <c r="I6" s="19" t="s">
        <v>25</v>
      </c>
      <c r="J6" s="19" t="s">
        <v>25</v>
      </c>
      <c r="K6" s="19" t="s">
        <v>25</v>
      </c>
      <c r="L6" s="19" t="s">
        <v>25</v>
      </c>
      <c r="M6" s="15">
        <f>N6*48</f>
        <v>3696</v>
      </c>
      <c r="N6" s="15">
        <f>100-16-6-1</f>
        <v>77</v>
      </c>
      <c r="O6" s="10">
        <v>19</v>
      </c>
      <c r="P6" s="10">
        <v>16</v>
      </c>
      <c r="Q6" s="9">
        <v>7</v>
      </c>
      <c r="R6" s="9">
        <f>O6*P6*Q6*0.0000163*N6</f>
        <v>2.6708528</v>
      </c>
      <c r="S6" s="9">
        <v>7.2</v>
      </c>
      <c r="T6" s="9">
        <v>8.4</v>
      </c>
      <c r="U6" s="9">
        <f>T6*N6</f>
        <v>646.80000000000007</v>
      </c>
    </row>
    <row r="7" spans="1:21" ht="162" customHeight="1">
      <c r="A7" s="2"/>
      <c r="B7" s="3"/>
      <c r="C7" s="17" t="s">
        <v>16</v>
      </c>
      <c r="D7" s="18" t="s">
        <v>7</v>
      </c>
      <c r="E7" s="19" t="s">
        <v>27</v>
      </c>
      <c r="F7" s="19" t="s">
        <v>26</v>
      </c>
      <c r="G7" s="19" t="s">
        <v>25</v>
      </c>
      <c r="H7" s="19" t="s">
        <v>25</v>
      </c>
      <c r="I7" s="19" t="s">
        <v>26</v>
      </c>
      <c r="J7" s="19" t="s">
        <v>27</v>
      </c>
      <c r="K7" s="19" t="s">
        <v>25</v>
      </c>
      <c r="L7" s="19" t="s">
        <v>25</v>
      </c>
      <c r="M7" s="15">
        <f t="shared" ref="M7:M13" si="0">N7*48</f>
        <v>1344</v>
      </c>
      <c r="N7" s="15">
        <v>28</v>
      </c>
      <c r="O7" s="10">
        <v>19</v>
      </c>
      <c r="P7" s="10">
        <v>16</v>
      </c>
      <c r="Q7" s="9">
        <v>7</v>
      </c>
      <c r="R7" s="9">
        <f t="shared" ref="R7:R13" si="1">O7*P7*Q7*0.0000163*N7</f>
        <v>0.97121919999999995</v>
      </c>
      <c r="S7" s="9">
        <v>7.2</v>
      </c>
      <c r="T7" s="9">
        <v>8.4</v>
      </c>
      <c r="U7" s="9">
        <f t="shared" ref="U7:U13" si="2">T7*N7</f>
        <v>235.20000000000002</v>
      </c>
    </row>
    <row r="8" spans="1:21" ht="162" customHeight="1">
      <c r="A8" s="2"/>
      <c r="B8" s="3"/>
      <c r="C8" s="17" t="s">
        <v>16</v>
      </c>
      <c r="D8" s="18" t="s">
        <v>7</v>
      </c>
      <c r="E8" s="19" t="s">
        <v>27</v>
      </c>
      <c r="F8" s="19" t="s">
        <v>26</v>
      </c>
      <c r="G8" s="19" t="s">
        <v>25</v>
      </c>
      <c r="H8" s="19" t="s">
        <v>27</v>
      </c>
      <c r="I8" s="19" t="s">
        <v>26</v>
      </c>
      <c r="J8" s="19" t="s">
        <v>27</v>
      </c>
      <c r="K8" s="19" t="s">
        <v>26</v>
      </c>
      <c r="L8" s="19" t="s">
        <v>25</v>
      </c>
      <c r="M8" s="15">
        <f t="shared" si="0"/>
        <v>2496</v>
      </c>
      <c r="N8" s="15">
        <v>52</v>
      </c>
      <c r="O8" s="10">
        <v>19</v>
      </c>
      <c r="P8" s="10">
        <v>16</v>
      </c>
      <c r="Q8" s="9">
        <v>7</v>
      </c>
      <c r="R8" s="9">
        <f t="shared" si="1"/>
        <v>1.8036927999999999</v>
      </c>
      <c r="S8" s="9">
        <v>7.2</v>
      </c>
      <c r="T8" s="9">
        <v>8.4</v>
      </c>
      <c r="U8" s="9">
        <f t="shared" si="2"/>
        <v>436.8</v>
      </c>
    </row>
    <row r="9" spans="1:21" ht="162" customHeight="1">
      <c r="A9" s="2"/>
      <c r="B9" s="3"/>
      <c r="C9" s="17" t="s">
        <v>16</v>
      </c>
      <c r="D9" s="18" t="s">
        <v>7</v>
      </c>
      <c r="E9" s="19" t="s">
        <v>27</v>
      </c>
      <c r="F9" s="19" t="s">
        <v>26</v>
      </c>
      <c r="G9" s="19" t="s">
        <v>25</v>
      </c>
      <c r="H9" s="19" t="s">
        <v>25</v>
      </c>
      <c r="I9" s="19" t="s">
        <v>26</v>
      </c>
      <c r="J9" s="19" t="s">
        <v>27</v>
      </c>
      <c r="K9" s="19" t="s">
        <v>25</v>
      </c>
      <c r="L9" s="19" t="s">
        <v>25</v>
      </c>
      <c r="M9" s="15">
        <f t="shared" si="0"/>
        <v>1440</v>
      </c>
      <c r="N9" s="15">
        <v>30</v>
      </c>
      <c r="O9" s="10">
        <v>19</v>
      </c>
      <c r="P9" s="10">
        <v>16</v>
      </c>
      <c r="Q9" s="9">
        <v>7</v>
      </c>
      <c r="R9" s="9">
        <f t="shared" si="1"/>
        <v>1.040592</v>
      </c>
      <c r="S9" s="9">
        <v>7.2</v>
      </c>
      <c r="T9" s="9">
        <v>8.4</v>
      </c>
      <c r="U9" s="9">
        <f t="shared" si="2"/>
        <v>252</v>
      </c>
    </row>
    <row r="10" spans="1:21" ht="162" customHeight="1">
      <c r="A10" s="2"/>
      <c r="B10" s="3"/>
      <c r="C10" s="17" t="s">
        <v>16</v>
      </c>
      <c r="D10" s="18" t="s">
        <v>7</v>
      </c>
      <c r="E10" s="19" t="s">
        <v>25</v>
      </c>
      <c r="F10" s="19" t="s">
        <v>26</v>
      </c>
      <c r="G10" s="19" t="s">
        <v>25</v>
      </c>
      <c r="H10" s="19" t="s">
        <v>27</v>
      </c>
      <c r="I10" s="19" t="s">
        <v>25</v>
      </c>
      <c r="J10" s="19" t="s">
        <v>27</v>
      </c>
      <c r="K10" s="19" t="s">
        <v>25</v>
      </c>
      <c r="L10" s="19" t="s">
        <v>25</v>
      </c>
      <c r="M10" s="15">
        <f t="shared" si="0"/>
        <v>1056</v>
      </c>
      <c r="N10" s="15">
        <v>22</v>
      </c>
      <c r="O10" s="10">
        <v>19</v>
      </c>
      <c r="P10" s="10">
        <v>16</v>
      </c>
      <c r="Q10" s="9">
        <v>7</v>
      </c>
      <c r="R10" s="9">
        <f t="shared" si="1"/>
        <v>0.76310080000000002</v>
      </c>
      <c r="S10" s="9">
        <v>7.2</v>
      </c>
      <c r="T10" s="9">
        <v>8.4</v>
      </c>
      <c r="U10" s="9">
        <f t="shared" si="2"/>
        <v>184.8</v>
      </c>
    </row>
    <row r="11" spans="1:21" ht="162" customHeight="1">
      <c r="A11" s="2"/>
      <c r="B11" s="3"/>
      <c r="C11" s="17" t="s">
        <v>16</v>
      </c>
      <c r="D11" s="18" t="s">
        <v>7</v>
      </c>
      <c r="E11" s="19" t="s">
        <v>25</v>
      </c>
      <c r="F11" s="19" t="s">
        <v>26</v>
      </c>
      <c r="G11" s="19" t="s">
        <v>25</v>
      </c>
      <c r="H11" s="19" t="s">
        <v>27</v>
      </c>
      <c r="I11" s="19" t="s">
        <v>26</v>
      </c>
      <c r="J11" s="19" t="s">
        <v>27</v>
      </c>
      <c r="K11" s="19" t="s">
        <v>27</v>
      </c>
      <c r="L11" s="19" t="s">
        <v>26</v>
      </c>
      <c r="M11" s="15">
        <f t="shared" si="0"/>
        <v>864</v>
      </c>
      <c r="N11" s="15">
        <v>18</v>
      </c>
      <c r="O11" s="10">
        <v>19</v>
      </c>
      <c r="P11" s="10">
        <v>16</v>
      </c>
      <c r="Q11" s="9">
        <v>7</v>
      </c>
      <c r="R11" s="9">
        <f t="shared" si="1"/>
        <v>0.6243552</v>
      </c>
      <c r="S11" s="9">
        <v>7.2</v>
      </c>
      <c r="T11" s="9">
        <v>8.4</v>
      </c>
      <c r="U11" s="9">
        <f t="shared" si="2"/>
        <v>151.20000000000002</v>
      </c>
    </row>
    <row r="12" spans="1:21" ht="162" customHeight="1">
      <c r="A12" s="2"/>
      <c r="B12" s="3"/>
      <c r="C12" s="17" t="s">
        <v>16</v>
      </c>
      <c r="D12" s="18" t="s">
        <v>7</v>
      </c>
      <c r="E12" s="19" t="s">
        <v>27</v>
      </c>
      <c r="F12" s="19" t="s">
        <v>26</v>
      </c>
      <c r="G12" s="19" t="s">
        <v>25</v>
      </c>
      <c r="H12" s="19" t="s">
        <v>25</v>
      </c>
      <c r="I12" s="19" t="s">
        <v>25</v>
      </c>
      <c r="J12" s="19" t="s">
        <v>27</v>
      </c>
      <c r="K12" s="19" t="s">
        <v>27</v>
      </c>
      <c r="L12" s="19" t="s">
        <v>27</v>
      </c>
      <c r="M12" s="15">
        <f t="shared" si="0"/>
        <v>480</v>
      </c>
      <c r="N12" s="15">
        <v>10</v>
      </c>
      <c r="O12" s="10">
        <v>19</v>
      </c>
      <c r="P12" s="10">
        <v>16</v>
      </c>
      <c r="Q12" s="9">
        <v>7</v>
      </c>
      <c r="R12" s="9">
        <f t="shared" si="1"/>
        <v>0.34686400000000001</v>
      </c>
      <c r="S12" s="9">
        <v>7.2</v>
      </c>
      <c r="T12" s="9">
        <v>8.4</v>
      </c>
      <c r="U12" s="9">
        <f t="shared" si="2"/>
        <v>84</v>
      </c>
    </row>
    <row r="13" spans="1:21" ht="162" customHeight="1">
      <c r="A13" s="2"/>
      <c r="B13" s="3"/>
      <c r="C13" s="17" t="s">
        <v>16</v>
      </c>
      <c r="D13" s="18" t="s">
        <v>7</v>
      </c>
      <c r="E13" s="19" t="s">
        <v>25</v>
      </c>
      <c r="F13" s="19" t="s">
        <v>26</v>
      </c>
      <c r="G13" s="19" t="s">
        <v>25</v>
      </c>
      <c r="H13" s="19" t="s">
        <v>25</v>
      </c>
      <c r="I13" s="19" t="s">
        <v>25</v>
      </c>
      <c r="J13" s="19" t="s">
        <v>27</v>
      </c>
      <c r="K13" s="19" t="s">
        <v>27</v>
      </c>
      <c r="L13" s="19" t="s">
        <v>26</v>
      </c>
      <c r="M13" s="15">
        <f t="shared" si="0"/>
        <v>192</v>
      </c>
      <c r="N13" s="15">
        <v>4</v>
      </c>
      <c r="O13" s="10">
        <v>19</v>
      </c>
      <c r="P13" s="10">
        <v>16</v>
      </c>
      <c r="Q13" s="9">
        <v>7</v>
      </c>
      <c r="R13" s="9">
        <f t="shared" si="1"/>
        <v>0.1387456</v>
      </c>
      <c r="S13" s="9">
        <v>7.2</v>
      </c>
      <c r="T13" s="9">
        <v>8.4</v>
      </c>
      <c r="U13" s="9">
        <f t="shared" si="2"/>
        <v>33.6</v>
      </c>
    </row>
    <row r="14" spans="1:21" ht="50.1" customHeight="1">
      <c r="A14" s="2" t="e">
        <f>LEFT(#REF!,14)</f>
        <v>#REF!</v>
      </c>
      <c r="B14" s="3" t="s">
        <v>4</v>
      </c>
      <c r="C14" s="3"/>
      <c r="D14" s="11"/>
      <c r="E14" s="11"/>
      <c r="F14" s="11"/>
      <c r="G14" s="11"/>
      <c r="H14" s="11"/>
      <c r="I14" s="11"/>
      <c r="J14" s="11"/>
      <c r="K14" s="11"/>
      <c r="L14" s="11"/>
      <c r="M14" s="10"/>
      <c r="N14" s="12"/>
      <c r="O14" s="12"/>
      <c r="P14" s="12"/>
      <c r="Q14" s="9"/>
      <c r="R14" s="9"/>
      <c r="S14" s="9"/>
      <c r="T14" s="9"/>
      <c r="U14" s="9"/>
    </row>
    <row r="15" spans="1:21" ht="50.1" customHeight="1">
      <c r="A15" s="4"/>
      <c r="B15" s="5"/>
      <c r="C15" s="5"/>
      <c r="D15" s="18" t="s">
        <v>6</v>
      </c>
      <c r="E15" s="18"/>
      <c r="F15" s="18"/>
      <c r="G15" s="18"/>
      <c r="H15" s="18"/>
      <c r="I15" s="18"/>
      <c r="J15" s="18"/>
      <c r="K15" s="18"/>
      <c r="L15" s="18"/>
      <c r="M15" s="40">
        <f>SUM(M6:M14)-48-432</f>
        <v>11088</v>
      </c>
      <c r="N15" s="40">
        <f>SUM(N6:N14)-9</f>
        <v>232</v>
      </c>
      <c r="O15" s="13"/>
      <c r="P15" s="13"/>
      <c r="Q15" s="9"/>
      <c r="R15" s="13">
        <f>SUM(R6:R14)</f>
        <v>8.3594223999999997</v>
      </c>
      <c r="S15" s="9"/>
      <c r="T15" s="9"/>
      <c r="U15" s="13">
        <f>SUM(U6:U14)</f>
        <v>2024.4</v>
      </c>
    </row>
    <row r="16" spans="1:21" ht="50.1" customHeight="1"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</row>
    <row r="17" ht="35.1" customHeight="1"/>
  </sheetData>
  <mergeCells count="3">
    <mergeCell ref="D1:N1"/>
    <mergeCell ref="D2:N2"/>
    <mergeCell ref="D3:L3"/>
  </mergeCells>
  <phoneticPr fontId="0" type="noConversion"/>
  <pageMargins left="0" right="0" top="0" bottom="0" header="0.3" footer="0.3"/>
  <pageSetup paperSize="9" scale="30" orientation="landscape" r:id="rId1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19"/>
  <sheetViews>
    <sheetView topLeftCell="C13" zoomScale="40" zoomScaleNormal="40" zoomScaleSheetLayoutView="40" workbookViewId="0">
      <selection activeCell="M34" sqref="M34"/>
    </sheetView>
  </sheetViews>
  <sheetFormatPr defaultColWidth="8.85546875" defaultRowHeight="15"/>
  <cols>
    <col min="1" max="2" width="16.42578125" hidden="1" customWidth="1"/>
    <col min="3" max="3" width="81.42578125" customWidth="1"/>
    <col min="4" max="4" width="105.140625" customWidth="1"/>
    <col min="5" max="11" width="25.7109375" customWidth="1"/>
    <col min="12" max="12" width="28.42578125" customWidth="1"/>
    <col min="13" max="13" width="27.140625" customWidth="1"/>
    <col min="14" max="14" width="26.140625" customWidth="1"/>
    <col min="15" max="15" width="22.140625" customWidth="1"/>
    <col min="16" max="16" width="16.42578125" customWidth="1"/>
    <col min="17" max="17" width="10.42578125" customWidth="1"/>
    <col min="18" max="18" width="20" customWidth="1"/>
    <col min="19" max="19" width="29.7109375" customWidth="1"/>
    <col min="20" max="20" width="28.140625" customWidth="1"/>
    <col min="21" max="21" width="35.7109375" customWidth="1"/>
  </cols>
  <sheetData>
    <row r="1" spans="1:20" ht="61.5">
      <c r="D1" s="56"/>
      <c r="E1" s="56"/>
      <c r="F1" s="56"/>
      <c r="G1" s="56"/>
      <c r="H1" s="56"/>
      <c r="I1" s="56"/>
      <c r="J1" s="56"/>
      <c r="K1" s="56"/>
      <c r="L1" s="56"/>
      <c r="M1" s="56"/>
      <c r="N1" s="6"/>
      <c r="O1" s="6"/>
    </row>
    <row r="2" spans="1:20" ht="33.75">
      <c r="D2" s="57" t="s">
        <v>5</v>
      </c>
      <c r="E2" s="57"/>
      <c r="F2" s="57"/>
      <c r="G2" s="57"/>
      <c r="H2" s="57"/>
      <c r="I2" s="57"/>
      <c r="J2" s="57"/>
      <c r="K2" s="57"/>
      <c r="L2" s="57"/>
      <c r="M2" s="57"/>
      <c r="N2" s="7"/>
      <c r="O2" s="7"/>
    </row>
    <row r="3" spans="1:20" ht="31.5">
      <c r="D3" s="58"/>
      <c r="E3" s="58"/>
      <c r="F3" s="58"/>
      <c r="G3" s="58"/>
      <c r="H3" s="58"/>
      <c r="I3" s="58"/>
      <c r="J3" s="58"/>
      <c r="K3" s="58"/>
    </row>
    <row r="4" spans="1:20" ht="6.75" customHeight="1"/>
    <row r="5" spans="1:20" ht="35.1" customHeight="1">
      <c r="A5" s="1" t="s">
        <v>2</v>
      </c>
      <c r="B5" s="1"/>
      <c r="C5" s="8" t="s">
        <v>2</v>
      </c>
      <c r="D5" s="8" t="s">
        <v>3</v>
      </c>
      <c r="E5" s="8" t="s">
        <v>17</v>
      </c>
      <c r="F5" s="8" t="s">
        <v>18</v>
      </c>
      <c r="G5" s="8" t="s">
        <v>20</v>
      </c>
      <c r="H5" s="8" t="s">
        <v>21</v>
      </c>
      <c r="I5" s="8" t="s">
        <v>22</v>
      </c>
      <c r="J5" s="8" t="s">
        <v>23</v>
      </c>
      <c r="K5" s="8" t="s">
        <v>17</v>
      </c>
      <c r="L5" s="8" t="s">
        <v>1</v>
      </c>
      <c r="M5" s="8" t="s">
        <v>0</v>
      </c>
      <c r="N5" s="8" t="s">
        <v>10</v>
      </c>
      <c r="O5" s="8" t="s">
        <v>11</v>
      </c>
      <c r="P5" s="9" t="s">
        <v>12</v>
      </c>
      <c r="Q5" s="8" t="s">
        <v>9</v>
      </c>
      <c r="R5" s="8" t="s">
        <v>13</v>
      </c>
      <c r="S5" s="8" t="s">
        <v>14</v>
      </c>
      <c r="T5" s="9" t="s">
        <v>15</v>
      </c>
    </row>
    <row r="6" spans="1:20" ht="98.25" customHeight="1">
      <c r="A6" s="2"/>
      <c r="B6" s="3"/>
      <c r="C6" s="17" t="s">
        <v>16</v>
      </c>
      <c r="D6" s="18" t="s">
        <v>8</v>
      </c>
      <c r="E6" s="19" t="s">
        <v>25</v>
      </c>
      <c r="F6" s="19" t="s">
        <v>26</v>
      </c>
      <c r="G6" s="19" t="s">
        <v>25</v>
      </c>
      <c r="H6" s="19" t="s">
        <v>25</v>
      </c>
      <c r="I6" s="19" t="s">
        <v>25</v>
      </c>
      <c r="J6" s="19" t="s">
        <v>25</v>
      </c>
      <c r="K6" s="19" t="s">
        <v>25</v>
      </c>
      <c r="L6" s="15">
        <f t="shared" ref="L6:L15" si="0">M6*48</f>
        <v>672</v>
      </c>
      <c r="M6" s="15">
        <f>45-22-8-1</f>
        <v>14</v>
      </c>
      <c r="N6" s="10">
        <v>21</v>
      </c>
      <c r="O6" s="10">
        <v>18</v>
      </c>
      <c r="P6" s="9">
        <v>7.5</v>
      </c>
      <c r="Q6" s="9">
        <f>N6*O6*P6*0.0000163*M6</f>
        <v>0.64694700000000005</v>
      </c>
      <c r="R6" s="9">
        <v>10</v>
      </c>
      <c r="S6" s="9">
        <v>11.2</v>
      </c>
      <c r="T6" s="9">
        <f>S6*M6</f>
        <v>156.79999999999998</v>
      </c>
    </row>
    <row r="7" spans="1:20" ht="162" customHeight="1">
      <c r="A7" s="2"/>
      <c r="B7" s="3"/>
      <c r="C7" s="17" t="s">
        <v>16</v>
      </c>
      <c r="D7" s="18" t="s">
        <v>8</v>
      </c>
      <c r="E7" s="19" t="s">
        <v>28</v>
      </c>
      <c r="F7" s="19" t="s">
        <v>28</v>
      </c>
      <c r="G7" s="19" t="s">
        <v>27</v>
      </c>
      <c r="H7" s="19" t="s">
        <v>27</v>
      </c>
      <c r="I7" s="19" t="s">
        <v>27</v>
      </c>
      <c r="J7" s="19" t="s">
        <v>25</v>
      </c>
      <c r="K7" s="19" t="s">
        <v>25</v>
      </c>
      <c r="L7" s="15">
        <f t="shared" si="0"/>
        <v>4128</v>
      </c>
      <c r="M7" s="15">
        <v>86</v>
      </c>
      <c r="N7" s="10">
        <v>21</v>
      </c>
      <c r="O7" s="10">
        <v>18</v>
      </c>
      <c r="P7" s="9">
        <v>7.5</v>
      </c>
      <c r="Q7" s="9">
        <f t="shared" ref="Q7:Q15" si="1">N7*O7*P7*0.0000163*M7</f>
        <v>3.9741029999999999</v>
      </c>
      <c r="R7" s="9">
        <v>10</v>
      </c>
      <c r="S7" s="9">
        <v>11.2</v>
      </c>
      <c r="T7" s="9">
        <f t="shared" ref="T7:T15" si="2">S7*M7</f>
        <v>963.19999999999993</v>
      </c>
    </row>
    <row r="8" spans="1:20" ht="162" customHeight="1">
      <c r="A8" s="2"/>
      <c r="B8" s="3"/>
      <c r="C8" s="17" t="s">
        <v>16</v>
      </c>
      <c r="D8" s="18" t="s">
        <v>8</v>
      </c>
      <c r="E8" s="19" t="s">
        <v>26</v>
      </c>
      <c r="F8" s="19" t="s">
        <v>28</v>
      </c>
      <c r="G8" s="19" t="s">
        <v>27</v>
      </c>
      <c r="H8" s="19" t="s">
        <v>27</v>
      </c>
      <c r="I8" s="19" t="s">
        <v>25</v>
      </c>
      <c r="J8" s="19" t="s">
        <v>25</v>
      </c>
      <c r="K8" s="19" t="s">
        <v>25</v>
      </c>
      <c r="L8" s="15">
        <f t="shared" si="0"/>
        <v>3504</v>
      </c>
      <c r="M8" s="15">
        <v>73</v>
      </c>
      <c r="N8" s="10">
        <v>21</v>
      </c>
      <c r="O8" s="10">
        <v>18</v>
      </c>
      <c r="P8" s="9">
        <v>7.5</v>
      </c>
      <c r="Q8" s="9">
        <f t="shared" si="1"/>
        <v>3.3733664999999999</v>
      </c>
      <c r="R8" s="9">
        <v>10</v>
      </c>
      <c r="S8" s="9">
        <v>11.2</v>
      </c>
      <c r="T8" s="9">
        <f t="shared" si="2"/>
        <v>817.59999999999991</v>
      </c>
    </row>
    <row r="9" spans="1:20" ht="162" customHeight="1">
      <c r="A9" s="2"/>
      <c r="B9" s="3"/>
      <c r="C9" s="17" t="s">
        <v>16</v>
      </c>
      <c r="D9" s="18" t="s">
        <v>8</v>
      </c>
      <c r="E9" s="19" t="s">
        <v>26</v>
      </c>
      <c r="F9" s="19" t="s">
        <v>26</v>
      </c>
      <c r="G9" s="19" t="s">
        <v>27</v>
      </c>
      <c r="H9" s="19" t="s">
        <v>25</v>
      </c>
      <c r="I9" s="19" t="s">
        <v>25</v>
      </c>
      <c r="J9" s="19" t="s">
        <v>25</v>
      </c>
      <c r="K9" s="19" t="s">
        <v>25</v>
      </c>
      <c r="L9" s="15">
        <f t="shared" si="0"/>
        <v>3696</v>
      </c>
      <c r="M9" s="15">
        <v>77</v>
      </c>
      <c r="N9" s="10">
        <v>21</v>
      </c>
      <c r="O9" s="10">
        <v>18</v>
      </c>
      <c r="P9" s="9">
        <v>7.5</v>
      </c>
      <c r="Q9" s="9">
        <f t="shared" si="1"/>
        <v>3.5582085000000001</v>
      </c>
      <c r="R9" s="9">
        <v>10</v>
      </c>
      <c r="S9" s="9">
        <v>11.2</v>
      </c>
      <c r="T9" s="9">
        <f t="shared" si="2"/>
        <v>862.4</v>
      </c>
    </row>
    <row r="10" spans="1:20" ht="162" customHeight="1">
      <c r="A10" s="2"/>
      <c r="B10" s="3"/>
      <c r="C10" s="17" t="s">
        <v>16</v>
      </c>
      <c r="D10" s="18" t="s">
        <v>8</v>
      </c>
      <c r="E10" s="19" t="s">
        <v>26</v>
      </c>
      <c r="F10" s="19" t="s">
        <v>30</v>
      </c>
      <c r="G10" s="19" t="s">
        <v>27</v>
      </c>
      <c r="H10" s="19" t="s">
        <v>27</v>
      </c>
      <c r="I10" s="19" t="s">
        <v>27</v>
      </c>
      <c r="J10" s="19" t="s">
        <v>27</v>
      </c>
      <c r="K10" s="19" t="s">
        <v>27</v>
      </c>
      <c r="L10" s="15">
        <f t="shared" si="0"/>
        <v>2784</v>
      </c>
      <c r="M10" s="15">
        <v>58</v>
      </c>
      <c r="N10" s="10">
        <v>21</v>
      </c>
      <c r="O10" s="10">
        <v>18</v>
      </c>
      <c r="P10" s="9">
        <v>7.5</v>
      </c>
      <c r="Q10" s="9">
        <f t="shared" si="1"/>
        <v>2.6802090000000001</v>
      </c>
      <c r="R10" s="9">
        <v>10</v>
      </c>
      <c r="S10" s="9">
        <v>11.2</v>
      </c>
      <c r="T10" s="9">
        <f t="shared" si="2"/>
        <v>649.59999999999991</v>
      </c>
    </row>
    <row r="11" spans="1:20" ht="162" customHeight="1">
      <c r="A11" s="2"/>
      <c r="B11" s="3"/>
      <c r="C11" s="17" t="s">
        <v>16</v>
      </c>
      <c r="D11" s="18" t="s">
        <v>8</v>
      </c>
      <c r="E11" s="19" t="s">
        <v>28</v>
      </c>
      <c r="F11" s="19" t="s">
        <v>28</v>
      </c>
      <c r="G11" s="19" t="s">
        <v>25</v>
      </c>
      <c r="H11" s="19" t="s">
        <v>27</v>
      </c>
      <c r="I11" s="19" t="s">
        <v>25</v>
      </c>
      <c r="J11" s="19" t="s">
        <v>27</v>
      </c>
      <c r="K11" s="19" t="s">
        <v>27</v>
      </c>
      <c r="L11" s="15">
        <f t="shared" si="0"/>
        <v>432</v>
      </c>
      <c r="M11" s="15">
        <v>9</v>
      </c>
      <c r="N11" s="10">
        <v>21</v>
      </c>
      <c r="O11" s="10">
        <v>18</v>
      </c>
      <c r="P11" s="9">
        <v>7.5</v>
      </c>
      <c r="Q11" s="9">
        <f t="shared" si="1"/>
        <v>0.4158945</v>
      </c>
      <c r="R11" s="9">
        <v>10</v>
      </c>
      <c r="S11" s="9">
        <v>11.2</v>
      </c>
      <c r="T11" s="9">
        <f t="shared" si="2"/>
        <v>100.8</v>
      </c>
    </row>
    <row r="12" spans="1:20" ht="162" customHeight="1">
      <c r="A12" s="2"/>
      <c r="B12" s="3"/>
      <c r="C12" s="17" t="s">
        <v>16</v>
      </c>
      <c r="D12" s="18" t="s">
        <v>8</v>
      </c>
      <c r="E12" s="19" t="s">
        <v>25</v>
      </c>
      <c r="F12" s="19" t="s">
        <v>26</v>
      </c>
      <c r="G12" s="19" t="s">
        <v>27</v>
      </c>
      <c r="H12" s="19" t="s">
        <v>25</v>
      </c>
      <c r="I12" s="19" t="s">
        <v>25</v>
      </c>
      <c r="J12" s="19" t="s">
        <v>25</v>
      </c>
      <c r="K12" s="19" t="s">
        <v>25</v>
      </c>
      <c r="L12" s="15">
        <f t="shared" si="0"/>
        <v>240</v>
      </c>
      <c r="M12" s="15">
        <v>5</v>
      </c>
      <c r="N12" s="10">
        <v>21</v>
      </c>
      <c r="O12" s="10">
        <v>18</v>
      </c>
      <c r="P12" s="9">
        <v>7.5</v>
      </c>
      <c r="Q12" s="9">
        <f t="shared" si="1"/>
        <v>0.23105249999999999</v>
      </c>
      <c r="R12" s="9">
        <v>10</v>
      </c>
      <c r="S12" s="9">
        <v>11.2</v>
      </c>
      <c r="T12" s="9">
        <f t="shared" si="2"/>
        <v>56</v>
      </c>
    </row>
    <row r="13" spans="1:20" ht="162" customHeight="1">
      <c r="A13" s="2"/>
      <c r="B13" s="3"/>
      <c r="C13" s="17" t="s">
        <v>16</v>
      </c>
      <c r="D13" s="18" t="s">
        <v>8</v>
      </c>
      <c r="E13" s="19" t="s">
        <v>26</v>
      </c>
      <c r="F13" s="19" t="s">
        <v>28</v>
      </c>
      <c r="G13" s="19" t="s">
        <v>26</v>
      </c>
      <c r="H13" s="19" t="s">
        <v>25</v>
      </c>
      <c r="I13" s="19" t="s">
        <v>27</v>
      </c>
      <c r="J13" s="19" t="s">
        <v>27</v>
      </c>
      <c r="K13" s="19" t="s">
        <v>27</v>
      </c>
      <c r="L13" s="15">
        <f t="shared" si="0"/>
        <v>144</v>
      </c>
      <c r="M13" s="15">
        <v>3</v>
      </c>
      <c r="N13" s="10">
        <v>21</v>
      </c>
      <c r="O13" s="10">
        <v>18</v>
      </c>
      <c r="P13" s="9">
        <v>7.5</v>
      </c>
      <c r="Q13" s="9">
        <f t="shared" si="1"/>
        <v>0.13863150000000002</v>
      </c>
      <c r="R13" s="9">
        <v>10</v>
      </c>
      <c r="S13" s="9">
        <v>11.2</v>
      </c>
      <c r="T13" s="9">
        <f t="shared" si="2"/>
        <v>33.599999999999994</v>
      </c>
    </row>
    <row r="14" spans="1:20" ht="162" customHeight="1">
      <c r="A14" s="2"/>
      <c r="B14" s="3"/>
      <c r="C14" s="17" t="s">
        <v>16</v>
      </c>
      <c r="D14" s="18" t="s">
        <v>8</v>
      </c>
      <c r="E14" s="19" t="s">
        <v>29</v>
      </c>
      <c r="F14" s="19" t="s">
        <v>28</v>
      </c>
      <c r="G14" s="19" t="s">
        <v>27</v>
      </c>
      <c r="H14" s="19" t="s">
        <v>27</v>
      </c>
      <c r="I14" s="19" t="s">
        <v>27</v>
      </c>
      <c r="J14" s="19" t="s">
        <v>27</v>
      </c>
      <c r="K14" s="19" t="s">
        <v>25</v>
      </c>
      <c r="L14" s="15">
        <f t="shared" si="0"/>
        <v>96</v>
      </c>
      <c r="M14" s="15">
        <v>2</v>
      </c>
      <c r="N14" s="10">
        <v>21</v>
      </c>
      <c r="O14" s="10">
        <v>18</v>
      </c>
      <c r="P14" s="9">
        <v>7.5</v>
      </c>
      <c r="Q14" s="9">
        <f t="shared" si="1"/>
        <v>9.2421000000000003E-2</v>
      </c>
      <c r="R14" s="9">
        <v>10</v>
      </c>
      <c r="S14" s="9">
        <v>11.2</v>
      </c>
      <c r="T14" s="9">
        <f t="shared" si="2"/>
        <v>22.4</v>
      </c>
    </row>
    <row r="15" spans="1:20" ht="159.75" customHeight="1">
      <c r="A15" s="2"/>
      <c r="B15" s="3"/>
      <c r="C15" s="17" t="s">
        <v>16</v>
      </c>
      <c r="D15" s="18" t="s">
        <v>8</v>
      </c>
      <c r="E15" s="17"/>
      <c r="F15" s="17"/>
      <c r="G15" s="19" t="s">
        <v>31</v>
      </c>
      <c r="H15" s="17"/>
      <c r="I15" s="17"/>
      <c r="J15" s="17"/>
      <c r="K15" s="17"/>
      <c r="L15" s="15">
        <f t="shared" si="0"/>
        <v>48</v>
      </c>
      <c r="M15" s="15">
        <v>1</v>
      </c>
      <c r="N15" s="10">
        <v>21</v>
      </c>
      <c r="O15" s="10">
        <v>18</v>
      </c>
      <c r="P15" s="9">
        <v>7.5</v>
      </c>
      <c r="Q15" s="9">
        <f t="shared" si="1"/>
        <v>4.6210500000000002E-2</v>
      </c>
      <c r="R15" s="9">
        <v>10</v>
      </c>
      <c r="S15" s="9">
        <v>11.2</v>
      </c>
      <c r="T15" s="9">
        <f t="shared" si="2"/>
        <v>11.2</v>
      </c>
    </row>
    <row r="16" spans="1:20" ht="50.1" customHeight="1">
      <c r="A16" s="2" t="e">
        <f>LEFT(#REF!,14)</f>
        <v>#REF!</v>
      </c>
      <c r="B16" s="3" t="s">
        <v>4</v>
      </c>
      <c r="C16" s="3"/>
      <c r="D16" s="11"/>
      <c r="E16" s="11"/>
      <c r="F16" s="11"/>
      <c r="G16" s="11"/>
      <c r="H16" s="11"/>
      <c r="I16" s="11"/>
      <c r="J16" s="11"/>
      <c r="K16" s="11"/>
      <c r="L16" s="10"/>
      <c r="M16" s="12"/>
      <c r="N16" s="12"/>
      <c r="O16" s="12"/>
      <c r="P16" s="9"/>
      <c r="Q16" s="9"/>
      <c r="R16" s="9"/>
      <c r="S16" s="9"/>
      <c r="T16" s="9"/>
    </row>
    <row r="17" spans="1:20" ht="50.1" customHeight="1">
      <c r="A17" s="4"/>
      <c r="B17" s="5"/>
      <c r="C17" s="5"/>
      <c r="D17" s="18" t="s">
        <v>6</v>
      </c>
      <c r="E17" s="18"/>
      <c r="F17" s="18"/>
      <c r="G17" s="18"/>
      <c r="H17" s="18"/>
      <c r="I17" s="18"/>
      <c r="J17" s="18"/>
      <c r="K17" s="18"/>
      <c r="L17" s="40">
        <f>SUM(L6:L16)-432-48</f>
        <v>15264</v>
      </c>
      <c r="M17" s="40">
        <f>SUM(M6:M16)-9</f>
        <v>319</v>
      </c>
      <c r="N17" s="13"/>
      <c r="O17" s="13"/>
      <c r="P17" s="9"/>
      <c r="Q17" s="13">
        <f>SUM(Q6:Q16)</f>
        <v>15.157044000000001</v>
      </c>
      <c r="R17" s="9"/>
      <c r="S17" s="9"/>
      <c r="T17" s="13">
        <f>SUM(T6:T16)</f>
        <v>3673.6</v>
      </c>
    </row>
    <row r="18" spans="1:20" ht="50.1" customHeight="1"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</row>
    <row r="19" spans="1:20" ht="35.1" customHeight="1"/>
  </sheetData>
  <autoFilter ref="A5:M16"/>
  <mergeCells count="3">
    <mergeCell ref="D1:M1"/>
    <mergeCell ref="D2:M2"/>
    <mergeCell ref="D3:K3"/>
  </mergeCells>
  <phoneticPr fontId="0" type="noConversion"/>
  <pageMargins left="0" right="0" top="0" bottom="0" header="0.31496062992126" footer="0.31496062992126"/>
  <pageSetup paperSize="9" scale="3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"/>
  <sheetViews>
    <sheetView topLeftCell="C1" zoomScale="40" zoomScaleNormal="40" workbookViewId="0">
      <selection activeCell="D8" sqref="D8"/>
    </sheetView>
  </sheetViews>
  <sheetFormatPr defaultColWidth="8.85546875" defaultRowHeight="15"/>
  <cols>
    <col min="1" max="2" width="16.42578125" hidden="1" customWidth="1"/>
    <col min="3" max="3" width="81.42578125" customWidth="1"/>
    <col min="4" max="4" width="105.140625" customWidth="1"/>
    <col min="5" max="11" width="25.7109375" customWidth="1"/>
    <col min="12" max="12" width="28.42578125" customWidth="1"/>
    <col min="13" max="13" width="27.140625" customWidth="1"/>
    <col min="14" max="14" width="26.140625" customWidth="1"/>
    <col min="15" max="15" width="22.140625" customWidth="1"/>
    <col min="16" max="16" width="16.42578125" customWidth="1"/>
    <col min="17" max="17" width="10.42578125" customWidth="1"/>
    <col min="18" max="18" width="20" customWidth="1"/>
    <col min="19" max="19" width="22.42578125" customWidth="1"/>
    <col min="20" max="20" width="21" customWidth="1"/>
    <col min="21" max="21" width="35.7109375" customWidth="1"/>
  </cols>
  <sheetData>
    <row r="1" spans="1:20" ht="61.5">
      <c r="D1" s="56"/>
      <c r="E1" s="56"/>
      <c r="F1" s="56"/>
      <c r="G1" s="56"/>
      <c r="H1" s="56"/>
      <c r="I1" s="56"/>
      <c r="J1" s="56"/>
      <c r="K1" s="56"/>
      <c r="L1" s="56"/>
      <c r="M1" s="56"/>
      <c r="N1" s="6"/>
      <c r="O1" s="6"/>
    </row>
    <row r="2" spans="1:20" ht="33.75">
      <c r="D2" s="57" t="s">
        <v>5</v>
      </c>
      <c r="E2" s="57"/>
      <c r="F2" s="57"/>
      <c r="G2" s="57"/>
      <c r="H2" s="57"/>
      <c r="I2" s="57"/>
      <c r="J2" s="57"/>
      <c r="K2" s="57"/>
      <c r="L2" s="57"/>
      <c r="M2" s="57"/>
      <c r="N2" s="7"/>
      <c r="O2" s="7"/>
    </row>
    <row r="3" spans="1:20" ht="31.5">
      <c r="D3" s="58"/>
      <c r="E3" s="58"/>
      <c r="F3" s="58"/>
      <c r="G3" s="58"/>
      <c r="H3" s="58"/>
      <c r="I3" s="58"/>
      <c r="J3" s="58"/>
      <c r="K3" s="58"/>
    </row>
    <row r="4" spans="1:20" ht="6.75" customHeight="1"/>
    <row r="5" spans="1:20" ht="35.1" customHeight="1">
      <c r="A5" s="1" t="s">
        <v>2</v>
      </c>
      <c r="B5" s="1"/>
      <c r="C5" s="8" t="s">
        <v>2</v>
      </c>
      <c r="D5" s="8" t="s">
        <v>3</v>
      </c>
      <c r="E5" s="8" t="s">
        <v>17</v>
      </c>
      <c r="F5" s="8" t="s">
        <v>18</v>
      </c>
      <c r="G5" s="8" t="s">
        <v>20</v>
      </c>
      <c r="H5" s="8" t="s">
        <v>21</v>
      </c>
      <c r="I5" s="8" t="s">
        <v>22</v>
      </c>
      <c r="J5" s="8" t="s">
        <v>23</v>
      </c>
      <c r="K5" s="8" t="s">
        <v>17</v>
      </c>
      <c r="L5" s="8" t="s">
        <v>1</v>
      </c>
      <c r="M5" s="8" t="s">
        <v>0</v>
      </c>
      <c r="N5" s="8" t="s">
        <v>10</v>
      </c>
      <c r="O5" s="8" t="s">
        <v>11</v>
      </c>
      <c r="P5" s="9" t="s">
        <v>12</v>
      </c>
      <c r="Q5" s="8" t="s">
        <v>9</v>
      </c>
      <c r="R5" s="8" t="s">
        <v>13</v>
      </c>
      <c r="S5" s="8" t="s">
        <v>14</v>
      </c>
      <c r="T5" s="9" t="s">
        <v>15</v>
      </c>
    </row>
    <row r="6" spans="1:20" ht="98.25" customHeight="1">
      <c r="A6" s="2"/>
      <c r="B6" s="3"/>
      <c r="C6" s="17" t="s">
        <v>16</v>
      </c>
      <c r="D6" s="18" t="s">
        <v>8</v>
      </c>
      <c r="E6" s="19"/>
      <c r="F6" s="19" t="s">
        <v>29</v>
      </c>
      <c r="G6" s="19"/>
      <c r="H6" s="19"/>
      <c r="I6" s="19"/>
      <c r="J6" s="19"/>
      <c r="K6" s="19"/>
      <c r="L6" s="15">
        <f>M6*24</f>
        <v>264</v>
      </c>
      <c r="M6" s="15">
        <v>11</v>
      </c>
      <c r="N6" s="10">
        <v>18</v>
      </c>
      <c r="O6" s="10">
        <v>11</v>
      </c>
      <c r="P6" s="9">
        <v>7.5</v>
      </c>
      <c r="Q6" s="9">
        <f>N6*O6*P6*0.0000163*M6</f>
        <v>0.26626050000000001</v>
      </c>
      <c r="R6" s="9">
        <v>5</v>
      </c>
      <c r="S6" s="9">
        <v>5.4</v>
      </c>
      <c r="T6" s="9">
        <f>S6*M6</f>
        <v>59.400000000000006</v>
      </c>
    </row>
    <row r="7" spans="1:20" ht="162" customHeight="1">
      <c r="A7" s="2"/>
      <c r="B7" s="3"/>
      <c r="C7" s="17" t="s">
        <v>16</v>
      </c>
      <c r="D7" s="18" t="s">
        <v>8</v>
      </c>
      <c r="E7" s="19" t="s">
        <v>29</v>
      </c>
      <c r="F7" s="19"/>
      <c r="G7" s="19"/>
      <c r="H7" s="19"/>
      <c r="I7" s="19"/>
      <c r="J7" s="19"/>
      <c r="K7" s="19"/>
      <c r="L7" s="15">
        <f t="shared" ref="L7:L14" si="0">M7*24</f>
        <v>240</v>
      </c>
      <c r="M7" s="15">
        <v>10</v>
      </c>
      <c r="N7" s="10">
        <v>18</v>
      </c>
      <c r="O7" s="10">
        <v>11</v>
      </c>
      <c r="P7" s="9">
        <v>7.5</v>
      </c>
      <c r="Q7" s="9">
        <f t="shared" ref="Q7:Q14" si="1">N7*O7*P7*0.0000163*M7</f>
        <v>0.24205500000000002</v>
      </c>
      <c r="R7" s="9">
        <v>5</v>
      </c>
      <c r="S7" s="9">
        <v>5.4</v>
      </c>
      <c r="T7" s="9">
        <f t="shared" ref="T7:T14" si="2">S7*M7</f>
        <v>54</v>
      </c>
    </row>
    <row r="8" spans="1:20" ht="162" customHeight="1">
      <c r="A8" s="2"/>
      <c r="B8" s="3"/>
      <c r="C8" s="17" t="s">
        <v>16</v>
      </c>
      <c r="D8" s="18" t="s">
        <v>8</v>
      </c>
      <c r="E8" s="19"/>
      <c r="F8" s="19"/>
      <c r="G8" s="19"/>
      <c r="H8" s="19" t="s">
        <v>29</v>
      </c>
      <c r="I8" s="19"/>
      <c r="J8" s="19"/>
      <c r="K8" s="19"/>
      <c r="L8" s="15">
        <f t="shared" si="0"/>
        <v>24</v>
      </c>
      <c r="M8" s="15">
        <v>1</v>
      </c>
      <c r="N8" s="10">
        <v>18</v>
      </c>
      <c r="O8" s="10">
        <v>11</v>
      </c>
      <c r="P8" s="9">
        <v>7.5</v>
      </c>
      <c r="Q8" s="9">
        <f t="shared" si="1"/>
        <v>2.4205500000000001E-2</v>
      </c>
      <c r="R8" s="9">
        <v>5</v>
      </c>
      <c r="S8" s="9">
        <v>5.4</v>
      </c>
      <c r="T8" s="9">
        <f t="shared" si="2"/>
        <v>5.4</v>
      </c>
    </row>
    <row r="9" spans="1:20" ht="162" customHeight="1">
      <c r="A9" s="2"/>
      <c r="B9" s="3"/>
      <c r="C9" s="17" t="s">
        <v>16</v>
      </c>
      <c r="D9" s="18" t="s">
        <v>8</v>
      </c>
      <c r="E9" s="19"/>
      <c r="F9" s="19"/>
      <c r="G9" s="19"/>
      <c r="H9" s="19"/>
      <c r="I9" s="19"/>
      <c r="J9" s="19" t="s">
        <v>29</v>
      </c>
      <c r="K9" s="19"/>
      <c r="L9" s="15">
        <f t="shared" si="0"/>
        <v>48</v>
      </c>
      <c r="M9" s="15">
        <v>2</v>
      </c>
      <c r="N9" s="10">
        <v>18</v>
      </c>
      <c r="O9" s="10">
        <v>11</v>
      </c>
      <c r="P9" s="9">
        <v>7.5</v>
      </c>
      <c r="Q9" s="9">
        <f t="shared" si="1"/>
        <v>4.8411000000000003E-2</v>
      </c>
      <c r="R9" s="9">
        <v>5</v>
      </c>
      <c r="S9" s="9">
        <v>5.4</v>
      </c>
      <c r="T9" s="9">
        <f t="shared" si="2"/>
        <v>10.8</v>
      </c>
    </row>
    <row r="10" spans="1:20" ht="162" customHeight="1">
      <c r="A10" s="2"/>
      <c r="B10" s="3"/>
      <c r="C10" s="17" t="s">
        <v>16</v>
      </c>
      <c r="D10" s="18" t="s">
        <v>8</v>
      </c>
      <c r="E10" s="19"/>
      <c r="F10" s="19"/>
      <c r="G10" s="19"/>
      <c r="H10" s="19"/>
      <c r="I10" s="19"/>
      <c r="J10" s="19"/>
      <c r="K10" s="19" t="s">
        <v>29</v>
      </c>
      <c r="L10" s="15">
        <f t="shared" si="0"/>
        <v>72</v>
      </c>
      <c r="M10" s="15">
        <v>3</v>
      </c>
      <c r="N10" s="10">
        <v>18</v>
      </c>
      <c r="O10" s="10">
        <v>11</v>
      </c>
      <c r="P10" s="9">
        <v>7.5</v>
      </c>
      <c r="Q10" s="9">
        <f t="shared" si="1"/>
        <v>7.26165E-2</v>
      </c>
      <c r="R10" s="9">
        <v>5</v>
      </c>
      <c r="S10" s="9">
        <v>5.4</v>
      </c>
      <c r="T10" s="9">
        <f t="shared" si="2"/>
        <v>16.200000000000003</v>
      </c>
    </row>
    <row r="11" spans="1:20" ht="162" customHeight="1">
      <c r="A11" s="2"/>
      <c r="B11" s="3"/>
      <c r="C11" s="17" t="s">
        <v>16</v>
      </c>
      <c r="D11" s="18" t="s">
        <v>8</v>
      </c>
      <c r="E11" s="19"/>
      <c r="F11" s="19"/>
      <c r="G11" s="19"/>
      <c r="H11" s="19" t="s">
        <v>25</v>
      </c>
      <c r="I11" s="19" t="s">
        <v>25</v>
      </c>
      <c r="J11" s="19"/>
      <c r="K11" s="19" t="s">
        <v>26</v>
      </c>
      <c r="L11" s="15">
        <f t="shared" si="0"/>
        <v>24</v>
      </c>
      <c r="M11" s="15">
        <v>1</v>
      </c>
      <c r="N11" s="10">
        <v>18</v>
      </c>
      <c r="O11" s="10">
        <v>11</v>
      </c>
      <c r="P11" s="9">
        <v>7.5</v>
      </c>
      <c r="Q11" s="9">
        <f t="shared" si="1"/>
        <v>2.4205500000000001E-2</v>
      </c>
      <c r="R11" s="9">
        <v>5</v>
      </c>
      <c r="S11" s="9">
        <v>5.4</v>
      </c>
      <c r="T11" s="9">
        <f t="shared" si="2"/>
        <v>5.4</v>
      </c>
    </row>
    <row r="12" spans="1:20" ht="162" customHeight="1">
      <c r="A12" s="2"/>
      <c r="B12" s="3"/>
      <c r="C12" s="17" t="s">
        <v>16</v>
      </c>
      <c r="D12" s="18" t="s">
        <v>8</v>
      </c>
      <c r="E12" s="19" t="s">
        <v>35</v>
      </c>
      <c r="F12" s="19" t="s">
        <v>34</v>
      </c>
      <c r="G12" s="19"/>
      <c r="H12" s="19"/>
      <c r="I12" s="19"/>
      <c r="J12" s="19"/>
      <c r="K12" s="19"/>
      <c r="L12" s="15">
        <f t="shared" si="0"/>
        <v>24</v>
      </c>
      <c r="M12" s="15">
        <v>1</v>
      </c>
      <c r="N12" s="10">
        <v>18</v>
      </c>
      <c r="O12" s="10">
        <v>11</v>
      </c>
      <c r="P12" s="9">
        <v>7.5</v>
      </c>
      <c r="Q12" s="9">
        <f t="shared" si="1"/>
        <v>2.4205500000000001E-2</v>
      </c>
      <c r="R12" s="9">
        <v>5</v>
      </c>
      <c r="S12" s="9">
        <v>5.4</v>
      </c>
      <c r="T12" s="9">
        <f t="shared" si="2"/>
        <v>5.4</v>
      </c>
    </row>
    <row r="13" spans="1:20" ht="162" customHeight="1">
      <c r="A13" s="2"/>
      <c r="B13" s="3"/>
      <c r="C13" s="17" t="s">
        <v>16</v>
      </c>
      <c r="D13" s="18" t="s">
        <v>8</v>
      </c>
      <c r="E13" s="19"/>
      <c r="F13" s="19" t="s">
        <v>25</v>
      </c>
      <c r="G13" s="19"/>
      <c r="H13" s="19" t="s">
        <v>25</v>
      </c>
      <c r="I13" s="19"/>
      <c r="J13" s="19"/>
      <c r="K13" s="19" t="s">
        <v>26</v>
      </c>
      <c r="L13" s="15">
        <f t="shared" si="0"/>
        <v>24</v>
      </c>
      <c r="M13" s="15">
        <v>1</v>
      </c>
      <c r="N13" s="10">
        <v>18</v>
      </c>
      <c r="O13" s="10">
        <v>11</v>
      </c>
      <c r="P13" s="9">
        <v>7.5</v>
      </c>
      <c r="Q13" s="9">
        <f t="shared" si="1"/>
        <v>2.4205500000000001E-2</v>
      </c>
      <c r="R13" s="9">
        <v>5</v>
      </c>
      <c r="S13" s="9">
        <v>5.4</v>
      </c>
      <c r="T13" s="9">
        <f t="shared" si="2"/>
        <v>5.4</v>
      </c>
    </row>
    <row r="14" spans="1:20" ht="162" customHeight="1">
      <c r="A14" s="2"/>
      <c r="B14" s="3"/>
      <c r="C14" s="17" t="s">
        <v>16</v>
      </c>
      <c r="D14" s="18" t="s">
        <v>8</v>
      </c>
      <c r="E14" s="19" t="s">
        <v>25</v>
      </c>
      <c r="F14" s="19"/>
      <c r="G14" s="19" t="s">
        <v>25</v>
      </c>
      <c r="H14" s="19" t="s">
        <v>26</v>
      </c>
      <c r="I14" s="19"/>
      <c r="J14" s="19"/>
      <c r="K14" s="19"/>
      <c r="L14" s="15">
        <f t="shared" si="0"/>
        <v>24</v>
      </c>
      <c r="M14" s="15">
        <v>1</v>
      </c>
      <c r="N14" s="10">
        <v>18</v>
      </c>
      <c r="O14" s="10">
        <v>11</v>
      </c>
      <c r="P14" s="9">
        <v>7.5</v>
      </c>
      <c r="Q14" s="9">
        <f t="shared" si="1"/>
        <v>2.4205500000000001E-2</v>
      </c>
      <c r="R14" s="9">
        <v>5</v>
      </c>
      <c r="S14" s="9">
        <v>5.4</v>
      </c>
      <c r="T14" s="9">
        <f t="shared" si="2"/>
        <v>5.4</v>
      </c>
    </row>
    <row r="15" spans="1:20" ht="50.1" customHeight="1">
      <c r="A15" s="2" t="e">
        <f>LEFT(#REF!,14)</f>
        <v>#REF!</v>
      </c>
      <c r="B15" s="3" t="s">
        <v>4</v>
      </c>
      <c r="C15" s="3"/>
      <c r="D15" s="11"/>
      <c r="E15" s="11"/>
      <c r="F15" s="11"/>
      <c r="G15" s="11"/>
      <c r="H15" s="11"/>
      <c r="I15" s="11"/>
      <c r="J15" s="11"/>
      <c r="K15" s="11"/>
      <c r="L15" s="10"/>
      <c r="M15" s="12"/>
      <c r="N15" s="12"/>
      <c r="O15" s="12"/>
      <c r="P15" s="9"/>
      <c r="Q15" s="9"/>
      <c r="R15" s="9"/>
      <c r="S15" s="9"/>
      <c r="T15" s="9"/>
    </row>
    <row r="16" spans="1:20" ht="50.1" customHeight="1">
      <c r="A16" s="4"/>
      <c r="B16" s="5"/>
      <c r="C16" s="5"/>
      <c r="D16" s="18" t="s">
        <v>6</v>
      </c>
      <c r="E16" s="18"/>
      <c r="F16" s="18"/>
      <c r="G16" s="18"/>
      <c r="H16" s="18"/>
      <c r="I16" s="18"/>
      <c r="J16" s="18"/>
      <c r="K16" s="18"/>
      <c r="L16" s="16">
        <f>SUM(L6:L15)</f>
        <v>744</v>
      </c>
      <c r="M16" s="16">
        <f>SUM(M6:M15)</f>
        <v>31</v>
      </c>
      <c r="N16" s="13"/>
      <c r="O16" s="13"/>
      <c r="P16" s="9"/>
      <c r="Q16" s="13">
        <f>SUM(Q6:Q15)</f>
        <v>0.75037049999999994</v>
      </c>
      <c r="R16" s="9"/>
      <c r="S16" s="9"/>
      <c r="T16" s="13">
        <f>SUM(T6:T15)</f>
        <v>167.40000000000003</v>
      </c>
    </row>
    <row r="17" spans="4:20" ht="50.1" customHeight="1"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4:20" ht="35.1" customHeight="1"/>
  </sheetData>
  <mergeCells count="3">
    <mergeCell ref="D1:M1"/>
    <mergeCell ref="D2:M2"/>
    <mergeCell ref="D3:K3"/>
  </mergeCells>
  <phoneticPr fontId="0" type="noConversion"/>
  <printOptions horizontalCentered="1" verticalCentered="1"/>
  <pageMargins left="0" right="0" top="0" bottom="0" header="0.3" footer="0.3"/>
  <pageSetup scale="23"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9"/>
  <sheetViews>
    <sheetView topLeftCell="C1" zoomScale="40" zoomScaleNormal="40" workbookViewId="0">
      <selection activeCell="G22" sqref="G22"/>
    </sheetView>
  </sheetViews>
  <sheetFormatPr defaultColWidth="8.85546875" defaultRowHeight="15"/>
  <cols>
    <col min="1" max="2" width="16.42578125" hidden="1" customWidth="1"/>
    <col min="3" max="3" width="81.42578125" customWidth="1"/>
    <col min="4" max="4" width="105.140625" customWidth="1"/>
    <col min="5" max="12" width="25.7109375" customWidth="1"/>
    <col min="13" max="13" width="28.42578125" customWidth="1"/>
    <col min="14" max="14" width="27.140625" customWidth="1"/>
    <col min="15" max="15" width="26.140625" customWidth="1"/>
    <col min="16" max="16" width="22.140625" customWidth="1"/>
    <col min="17" max="17" width="16.42578125" customWidth="1"/>
    <col min="18" max="18" width="10.42578125" customWidth="1"/>
    <col min="19" max="19" width="20" customWidth="1"/>
    <col min="20" max="20" width="22.42578125" customWidth="1"/>
    <col min="21" max="21" width="21" customWidth="1"/>
    <col min="22" max="22" width="35.7109375" customWidth="1"/>
  </cols>
  <sheetData>
    <row r="1" spans="1:21" ht="61.5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6"/>
      <c r="P1" s="6"/>
    </row>
    <row r="2" spans="1:21" ht="33.75">
      <c r="D2" s="57" t="s">
        <v>5</v>
      </c>
      <c r="E2" s="57"/>
      <c r="F2" s="57"/>
      <c r="G2" s="57"/>
      <c r="H2" s="57"/>
      <c r="I2" s="57"/>
      <c r="J2" s="57"/>
      <c r="K2" s="57"/>
      <c r="L2" s="57"/>
      <c r="M2" s="57"/>
      <c r="N2" s="57"/>
      <c r="O2" s="7"/>
      <c r="P2" s="7"/>
    </row>
    <row r="3" spans="1:21" ht="31.5">
      <c r="D3" s="58"/>
      <c r="E3" s="58"/>
      <c r="F3" s="58"/>
      <c r="G3" s="58"/>
      <c r="H3" s="58"/>
      <c r="I3" s="58"/>
      <c r="J3" s="58"/>
      <c r="K3" s="58"/>
      <c r="L3" s="58"/>
    </row>
    <row r="4" spans="1:21" ht="6.75" customHeight="1"/>
    <row r="5" spans="1:21" ht="35.1" customHeight="1">
      <c r="A5" s="1" t="s">
        <v>2</v>
      </c>
      <c r="B5" s="1"/>
      <c r="C5" s="8" t="s">
        <v>2</v>
      </c>
      <c r="D5" s="8" t="s">
        <v>3</v>
      </c>
      <c r="E5" s="8" t="s">
        <v>17</v>
      </c>
      <c r="F5" s="8" t="s">
        <v>18</v>
      </c>
      <c r="G5" s="8" t="s">
        <v>19</v>
      </c>
      <c r="H5" s="8" t="s">
        <v>20</v>
      </c>
      <c r="I5" s="8" t="s">
        <v>21</v>
      </c>
      <c r="J5" s="8" t="s">
        <v>22</v>
      </c>
      <c r="K5" s="8" t="s">
        <v>23</v>
      </c>
      <c r="L5" s="8" t="s">
        <v>17</v>
      </c>
      <c r="M5" s="8" t="s">
        <v>1</v>
      </c>
      <c r="N5" s="8" t="s">
        <v>0</v>
      </c>
      <c r="O5" s="8" t="s">
        <v>10</v>
      </c>
      <c r="P5" s="8" t="s">
        <v>11</v>
      </c>
      <c r="Q5" s="9" t="s">
        <v>12</v>
      </c>
      <c r="R5" s="8" t="s">
        <v>9</v>
      </c>
      <c r="S5" s="8" t="s">
        <v>13</v>
      </c>
      <c r="T5" s="8" t="s">
        <v>14</v>
      </c>
      <c r="U5" s="9" t="s">
        <v>15</v>
      </c>
    </row>
    <row r="6" spans="1:21" ht="98.25" customHeight="1">
      <c r="A6" s="2"/>
      <c r="B6" s="3"/>
      <c r="C6" s="17" t="s">
        <v>16</v>
      </c>
      <c r="D6" s="18" t="s">
        <v>7</v>
      </c>
      <c r="E6" s="19" t="s">
        <v>29</v>
      </c>
      <c r="F6" s="19"/>
      <c r="G6" s="19"/>
      <c r="H6" s="19"/>
      <c r="I6" s="19"/>
      <c r="J6" s="19"/>
      <c r="K6" s="19"/>
      <c r="L6" s="19"/>
      <c r="M6" s="15">
        <f>N6*24</f>
        <v>48</v>
      </c>
      <c r="N6" s="15">
        <v>2</v>
      </c>
      <c r="O6" s="10">
        <v>16</v>
      </c>
      <c r="P6" s="10">
        <v>11</v>
      </c>
      <c r="Q6" s="9">
        <v>7</v>
      </c>
      <c r="R6" s="9">
        <f>O6*P6*Q6*0.0000163*N6</f>
        <v>4.0163199999999996E-2</v>
      </c>
      <c r="S6" s="9">
        <v>3.4</v>
      </c>
      <c r="T6" s="9">
        <v>4</v>
      </c>
      <c r="U6" s="9">
        <f>T6*N6</f>
        <v>8</v>
      </c>
    </row>
    <row r="7" spans="1:21" ht="162" customHeight="1">
      <c r="A7" s="2"/>
      <c r="B7" s="3"/>
      <c r="C7" s="17" t="s">
        <v>16</v>
      </c>
      <c r="D7" s="18" t="s">
        <v>7</v>
      </c>
      <c r="E7" s="19"/>
      <c r="F7" s="19"/>
      <c r="G7" s="19"/>
      <c r="H7" s="19"/>
      <c r="I7" s="19" t="s">
        <v>29</v>
      </c>
      <c r="J7" s="19"/>
      <c r="K7" s="19"/>
      <c r="L7" s="19"/>
      <c r="M7" s="15">
        <f t="shared" ref="M7:M15" si="0">N7*24</f>
        <v>96</v>
      </c>
      <c r="N7" s="15">
        <v>4</v>
      </c>
      <c r="O7" s="10">
        <v>16</v>
      </c>
      <c r="P7" s="10">
        <v>11</v>
      </c>
      <c r="Q7" s="9">
        <v>7</v>
      </c>
      <c r="R7" s="9">
        <f t="shared" ref="R7:R15" si="1">O7*P7*Q7*0.0000163*N7</f>
        <v>8.0326399999999992E-2</v>
      </c>
      <c r="S7" s="9">
        <v>3.4</v>
      </c>
      <c r="T7" s="9">
        <v>4</v>
      </c>
      <c r="U7" s="9">
        <f>T7*N7</f>
        <v>16</v>
      </c>
    </row>
    <row r="8" spans="1:21" ht="162" customHeight="1">
      <c r="A8" s="2"/>
      <c r="B8" s="3"/>
      <c r="C8" s="17" t="s">
        <v>16</v>
      </c>
      <c r="D8" s="18" t="s">
        <v>7</v>
      </c>
      <c r="E8" s="19"/>
      <c r="F8" s="19" t="s">
        <v>29</v>
      </c>
      <c r="G8" s="19"/>
      <c r="H8" s="19"/>
      <c r="I8" s="19"/>
      <c r="J8" s="19"/>
      <c r="K8" s="19"/>
      <c r="L8" s="19"/>
      <c r="M8" s="15">
        <f t="shared" si="0"/>
        <v>144</v>
      </c>
      <c r="N8" s="15">
        <v>6</v>
      </c>
      <c r="O8" s="10">
        <v>16</v>
      </c>
      <c r="P8" s="10">
        <v>11</v>
      </c>
      <c r="Q8" s="9">
        <v>7</v>
      </c>
      <c r="R8" s="9">
        <f t="shared" si="1"/>
        <v>0.12048959999999999</v>
      </c>
      <c r="S8" s="9">
        <v>3.4</v>
      </c>
      <c r="T8" s="9">
        <v>4</v>
      </c>
      <c r="U8" s="9">
        <f t="shared" ref="U8:U15" si="2">T8*N8</f>
        <v>24</v>
      </c>
    </row>
    <row r="9" spans="1:21" ht="162" customHeight="1">
      <c r="A9" s="2"/>
      <c r="B9" s="3"/>
      <c r="C9" s="17" t="s">
        <v>16</v>
      </c>
      <c r="D9" s="18" t="s">
        <v>7</v>
      </c>
      <c r="E9" s="19"/>
      <c r="F9" s="19"/>
      <c r="G9" s="19"/>
      <c r="H9" s="19"/>
      <c r="I9" s="19"/>
      <c r="J9" s="19"/>
      <c r="K9" s="19" t="s">
        <v>29</v>
      </c>
      <c r="L9" s="19"/>
      <c r="M9" s="15">
        <f t="shared" si="0"/>
        <v>48</v>
      </c>
      <c r="N9" s="15">
        <v>2</v>
      </c>
      <c r="O9" s="10">
        <v>16</v>
      </c>
      <c r="P9" s="10">
        <v>11</v>
      </c>
      <c r="Q9" s="9">
        <v>7</v>
      </c>
      <c r="R9" s="9">
        <f t="shared" si="1"/>
        <v>4.0163199999999996E-2</v>
      </c>
      <c r="S9" s="9">
        <v>3.4</v>
      </c>
      <c r="T9" s="9">
        <v>4</v>
      </c>
      <c r="U9" s="9">
        <f t="shared" si="2"/>
        <v>8</v>
      </c>
    </row>
    <row r="10" spans="1:21" ht="162" customHeight="1">
      <c r="A10" s="2"/>
      <c r="B10" s="3"/>
      <c r="C10" s="17" t="s">
        <v>16</v>
      </c>
      <c r="D10" s="18" t="s">
        <v>7</v>
      </c>
      <c r="E10" s="19"/>
      <c r="F10" s="19"/>
      <c r="G10" s="19"/>
      <c r="H10" s="19" t="s">
        <v>29</v>
      </c>
      <c r="I10" s="19"/>
      <c r="J10" s="19"/>
      <c r="K10" s="19"/>
      <c r="L10" s="19"/>
      <c r="M10" s="15">
        <f t="shared" si="0"/>
        <v>24</v>
      </c>
      <c r="N10" s="15">
        <v>1</v>
      </c>
      <c r="O10" s="10">
        <v>16</v>
      </c>
      <c r="P10" s="10">
        <v>11</v>
      </c>
      <c r="Q10" s="9">
        <v>7</v>
      </c>
      <c r="R10" s="9">
        <f t="shared" si="1"/>
        <v>2.0081599999999998E-2</v>
      </c>
      <c r="S10" s="9">
        <v>3.4</v>
      </c>
      <c r="T10" s="9">
        <v>4</v>
      </c>
      <c r="U10" s="9">
        <f t="shared" si="2"/>
        <v>4</v>
      </c>
    </row>
    <row r="11" spans="1:21" ht="162" customHeight="1">
      <c r="A11" s="2"/>
      <c r="B11" s="3"/>
      <c r="C11" s="17" t="s">
        <v>16</v>
      </c>
      <c r="D11" s="18" t="s">
        <v>7</v>
      </c>
      <c r="E11" s="19"/>
      <c r="F11" s="19"/>
      <c r="G11" s="19"/>
      <c r="H11" s="19"/>
      <c r="I11" s="19"/>
      <c r="J11" s="19"/>
      <c r="K11" s="19"/>
      <c r="L11" s="19" t="s">
        <v>29</v>
      </c>
      <c r="M11" s="15">
        <f t="shared" si="0"/>
        <v>48</v>
      </c>
      <c r="N11" s="15">
        <v>2</v>
      </c>
      <c r="O11" s="10">
        <v>16</v>
      </c>
      <c r="P11" s="10">
        <v>11</v>
      </c>
      <c r="Q11" s="9">
        <v>7</v>
      </c>
      <c r="R11" s="9">
        <f t="shared" si="1"/>
        <v>4.0163199999999996E-2</v>
      </c>
      <c r="S11" s="9">
        <v>3.4</v>
      </c>
      <c r="T11" s="9">
        <v>4</v>
      </c>
      <c r="U11" s="9">
        <f t="shared" si="2"/>
        <v>8</v>
      </c>
    </row>
    <row r="12" spans="1:21" ht="162" customHeight="1">
      <c r="A12" s="2"/>
      <c r="B12" s="3"/>
      <c r="C12" s="17" t="s">
        <v>16</v>
      </c>
      <c r="D12" s="18" t="s">
        <v>7</v>
      </c>
      <c r="E12" s="19"/>
      <c r="F12" s="19"/>
      <c r="G12" s="19" t="s">
        <v>40</v>
      </c>
      <c r="H12" s="19" t="s">
        <v>39</v>
      </c>
      <c r="I12" s="19"/>
      <c r="J12" s="19"/>
      <c r="K12" s="19"/>
      <c r="L12" s="19"/>
      <c r="M12" s="15">
        <f t="shared" si="0"/>
        <v>24</v>
      </c>
      <c r="N12" s="15">
        <v>1</v>
      </c>
      <c r="O12" s="10">
        <v>16</v>
      </c>
      <c r="P12" s="10">
        <v>11</v>
      </c>
      <c r="Q12" s="9">
        <v>7</v>
      </c>
      <c r="R12" s="9">
        <f t="shared" si="1"/>
        <v>2.0081599999999998E-2</v>
      </c>
      <c r="S12" s="9">
        <v>3.4</v>
      </c>
      <c r="T12" s="9">
        <v>4</v>
      </c>
      <c r="U12" s="9">
        <f t="shared" si="2"/>
        <v>4</v>
      </c>
    </row>
    <row r="13" spans="1:21" ht="162" customHeight="1">
      <c r="A13" s="2"/>
      <c r="B13" s="3"/>
      <c r="C13" s="17" t="s">
        <v>16</v>
      </c>
      <c r="D13" s="18" t="s">
        <v>7</v>
      </c>
      <c r="E13" s="19" t="s">
        <v>38</v>
      </c>
      <c r="F13" s="19"/>
      <c r="G13" s="19"/>
      <c r="H13" s="19"/>
      <c r="I13" s="19"/>
      <c r="J13" s="19"/>
      <c r="K13" s="19"/>
      <c r="L13" s="19" t="s">
        <v>36</v>
      </c>
      <c r="M13" s="15">
        <f t="shared" si="0"/>
        <v>24</v>
      </c>
      <c r="N13" s="15">
        <v>1</v>
      </c>
      <c r="O13" s="10">
        <v>16</v>
      </c>
      <c r="P13" s="10">
        <v>11</v>
      </c>
      <c r="Q13" s="9">
        <v>7</v>
      </c>
      <c r="R13" s="9">
        <f t="shared" si="1"/>
        <v>2.0081599999999998E-2</v>
      </c>
      <c r="S13" s="9">
        <v>3.4</v>
      </c>
      <c r="T13" s="9">
        <v>4</v>
      </c>
      <c r="U13" s="9">
        <f t="shared" si="2"/>
        <v>4</v>
      </c>
    </row>
    <row r="14" spans="1:21" ht="162" customHeight="1">
      <c r="A14" s="2"/>
      <c r="B14" s="3"/>
      <c r="C14" s="17" t="s">
        <v>16</v>
      </c>
      <c r="D14" s="18" t="s">
        <v>7</v>
      </c>
      <c r="E14" s="19"/>
      <c r="F14" s="19"/>
      <c r="G14" s="19" t="s">
        <v>37</v>
      </c>
      <c r="H14" s="19"/>
      <c r="I14" s="19" t="s">
        <v>36</v>
      </c>
      <c r="J14" s="19" t="s">
        <v>25</v>
      </c>
      <c r="K14" s="19"/>
      <c r="L14" s="19"/>
      <c r="M14" s="15">
        <f t="shared" si="0"/>
        <v>24</v>
      </c>
      <c r="N14" s="15">
        <v>1</v>
      </c>
      <c r="O14" s="10">
        <v>16</v>
      </c>
      <c r="P14" s="10">
        <v>11</v>
      </c>
      <c r="Q14" s="9">
        <v>7</v>
      </c>
      <c r="R14" s="9">
        <f t="shared" si="1"/>
        <v>2.0081599999999998E-2</v>
      </c>
      <c r="S14" s="9">
        <v>3.4</v>
      </c>
      <c r="T14" s="9">
        <v>4</v>
      </c>
      <c r="U14" s="9">
        <f t="shared" si="2"/>
        <v>4</v>
      </c>
    </row>
    <row r="15" spans="1:21" ht="162" customHeight="1">
      <c r="A15" s="2"/>
      <c r="B15" s="3"/>
      <c r="C15" s="17" t="s">
        <v>16</v>
      </c>
      <c r="D15" s="18" t="s">
        <v>7</v>
      </c>
      <c r="E15" s="19"/>
      <c r="F15" s="19"/>
      <c r="G15" s="19" t="s">
        <v>36</v>
      </c>
      <c r="H15" s="19"/>
      <c r="I15" s="19"/>
      <c r="J15" s="19"/>
      <c r="K15" s="19"/>
      <c r="L15" s="19" t="s">
        <v>38</v>
      </c>
      <c r="M15" s="15">
        <f t="shared" si="0"/>
        <v>24</v>
      </c>
      <c r="N15" s="15">
        <v>1</v>
      </c>
      <c r="O15" s="10">
        <v>16</v>
      </c>
      <c r="P15" s="10">
        <v>11</v>
      </c>
      <c r="Q15" s="9">
        <v>7</v>
      </c>
      <c r="R15" s="9">
        <f t="shared" si="1"/>
        <v>2.0081599999999998E-2</v>
      </c>
      <c r="S15" s="9">
        <v>3.4</v>
      </c>
      <c r="T15" s="9">
        <v>4</v>
      </c>
      <c r="U15" s="9">
        <f t="shared" si="2"/>
        <v>4</v>
      </c>
    </row>
    <row r="16" spans="1:21" ht="50.1" customHeight="1">
      <c r="A16" s="2" t="e">
        <f>LEFT(#REF!,14)</f>
        <v>#REF!</v>
      </c>
      <c r="B16" s="3" t="s">
        <v>4</v>
      </c>
      <c r="C16" s="3"/>
      <c r="D16" s="11"/>
      <c r="E16" s="11"/>
      <c r="F16" s="11"/>
      <c r="G16" s="11"/>
      <c r="H16" s="11"/>
      <c r="I16" s="11"/>
      <c r="J16" s="11"/>
      <c r="K16" s="11"/>
      <c r="L16" s="11"/>
      <c r="M16" s="10"/>
      <c r="N16" s="12"/>
      <c r="O16" s="12"/>
      <c r="P16" s="12"/>
      <c r="Q16" s="9"/>
      <c r="R16" s="9"/>
      <c r="S16" s="9"/>
      <c r="T16" s="9"/>
      <c r="U16" s="9"/>
    </row>
    <row r="17" spans="1:21" ht="50.1" customHeight="1">
      <c r="A17" s="4"/>
      <c r="B17" s="5"/>
      <c r="C17" s="5"/>
      <c r="D17" s="18" t="s">
        <v>6</v>
      </c>
      <c r="E17" s="18"/>
      <c r="F17" s="18"/>
      <c r="G17" s="18"/>
      <c r="H17" s="18"/>
      <c r="I17" s="18"/>
      <c r="J17" s="18"/>
      <c r="K17" s="18"/>
      <c r="L17" s="18"/>
      <c r="M17" s="16">
        <f>SUM(M6:M16)</f>
        <v>504</v>
      </c>
      <c r="N17" s="16">
        <f>SUM(N6:N16)</f>
        <v>21</v>
      </c>
      <c r="O17" s="13"/>
      <c r="P17" s="13"/>
      <c r="Q17" s="9"/>
      <c r="R17" s="13">
        <f>SUM(R6:R16)</f>
        <v>0.42171359999999986</v>
      </c>
      <c r="S17" s="9"/>
      <c r="T17" s="9"/>
      <c r="U17" s="13">
        <f>SUM(U6:U16)</f>
        <v>84</v>
      </c>
    </row>
    <row r="18" spans="1:21" ht="50.1" customHeight="1"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</row>
    <row r="19" spans="1:21" ht="35.1" customHeight="1"/>
  </sheetData>
  <mergeCells count="3">
    <mergeCell ref="D1:N1"/>
    <mergeCell ref="D2:N2"/>
    <mergeCell ref="D3:L3"/>
  </mergeCells>
  <phoneticPr fontId="0" type="noConversion"/>
  <printOptions horizontalCentered="1" verticalCentered="1"/>
  <pageMargins left="0" right="0" top="0" bottom="0" header="0.3" footer="0.3"/>
  <pageSetup scale="22"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"/>
  <sheetViews>
    <sheetView topLeftCell="C1" zoomScale="40" zoomScaleNormal="40" workbookViewId="0">
      <selection activeCell="C14" sqref="C14"/>
    </sheetView>
  </sheetViews>
  <sheetFormatPr defaultColWidth="8.85546875" defaultRowHeight="15"/>
  <cols>
    <col min="1" max="2" width="16.42578125" hidden="1" customWidth="1"/>
    <col min="3" max="3" width="81.42578125" customWidth="1"/>
    <col min="4" max="4" width="105.140625" customWidth="1"/>
    <col min="5" max="11" width="25.7109375" customWidth="1"/>
    <col min="12" max="12" width="28.42578125" customWidth="1"/>
    <col min="13" max="13" width="27.140625" customWidth="1"/>
    <col min="14" max="14" width="26.140625" customWidth="1"/>
    <col min="15" max="15" width="22.140625" customWidth="1"/>
    <col min="16" max="16" width="16.42578125" customWidth="1"/>
    <col min="17" max="17" width="10.42578125" customWidth="1"/>
    <col min="18" max="18" width="20" customWidth="1"/>
    <col min="19" max="19" width="22.42578125" customWidth="1"/>
    <col min="20" max="20" width="21" customWidth="1"/>
    <col min="21" max="21" width="35.7109375" customWidth="1"/>
  </cols>
  <sheetData>
    <row r="1" spans="1:20" ht="61.5">
      <c r="D1" s="56"/>
      <c r="E1" s="56"/>
      <c r="F1" s="56"/>
      <c r="G1" s="56"/>
      <c r="H1" s="56"/>
      <c r="I1" s="56"/>
      <c r="J1" s="56"/>
      <c r="K1" s="56"/>
      <c r="L1" s="56"/>
      <c r="M1" s="56"/>
      <c r="N1" s="6"/>
      <c r="O1" s="6"/>
    </row>
    <row r="2" spans="1:20" ht="33.75">
      <c r="D2" s="57" t="s">
        <v>5</v>
      </c>
      <c r="E2" s="57"/>
      <c r="F2" s="57"/>
      <c r="G2" s="57"/>
      <c r="H2" s="57"/>
      <c r="I2" s="57"/>
      <c r="J2" s="57"/>
      <c r="K2" s="57"/>
      <c r="L2" s="57"/>
      <c r="M2" s="57"/>
      <c r="N2" s="7"/>
      <c r="O2" s="7"/>
    </row>
    <row r="3" spans="1:20" ht="31.5">
      <c r="D3" s="58"/>
      <c r="E3" s="58"/>
      <c r="F3" s="58"/>
      <c r="G3" s="58"/>
      <c r="H3" s="58"/>
      <c r="I3" s="58"/>
      <c r="J3" s="58"/>
      <c r="K3" s="58"/>
    </row>
    <row r="4" spans="1:20" ht="6.75" customHeight="1"/>
    <row r="5" spans="1:20" ht="35.1" customHeight="1">
      <c r="A5" s="1" t="s">
        <v>2</v>
      </c>
      <c r="B5" s="1"/>
      <c r="C5" s="8" t="s">
        <v>2</v>
      </c>
      <c r="D5" s="8" t="s">
        <v>3</v>
      </c>
      <c r="E5" s="8" t="s">
        <v>17</v>
      </c>
      <c r="F5" s="8" t="s">
        <v>18</v>
      </c>
      <c r="G5" s="8" t="s">
        <v>20</v>
      </c>
      <c r="H5" s="8" t="s">
        <v>21</v>
      </c>
      <c r="I5" s="8" t="s">
        <v>22</v>
      </c>
      <c r="J5" s="8" t="s">
        <v>23</v>
      </c>
      <c r="K5" s="8" t="s">
        <v>17</v>
      </c>
      <c r="L5" s="8" t="s">
        <v>1</v>
      </c>
      <c r="M5" s="8" t="s">
        <v>0</v>
      </c>
      <c r="N5" s="8" t="s">
        <v>10</v>
      </c>
      <c r="O5" s="8" t="s">
        <v>11</v>
      </c>
      <c r="P5" s="9" t="s">
        <v>12</v>
      </c>
      <c r="Q5" s="8" t="s">
        <v>9</v>
      </c>
      <c r="R5" s="8" t="s">
        <v>13</v>
      </c>
      <c r="S5" s="8" t="s">
        <v>14</v>
      </c>
      <c r="T5" s="9" t="s">
        <v>15</v>
      </c>
    </row>
    <row r="6" spans="1:20" ht="98.25" customHeight="1">
      <c r="A6" s="2"/>
      <c r="B6" s="3"/>
      <c r="C6" s="17" t="s">
        <v>16</v>
      </c>
      <c r="D6" s="18" t="s">
        <v>32</v>
      </c>
      <c r="E6" s="19" t="s">
        <v>29</v>
      </c>
      <c r="F6" s="19"/>
      <c r="G6" s="19"/>
      <c r="H6" s="19"/>
      <c r="I6" s="19"/>
      <c r="J6" s="19"/>
      <c r="K6" s="19"/>
      <c r="L6" s="15">
        <f>M6*24</f>
        <v>96</v>
      </c>
      <c r="M6" s="15">
        <v>4</v>
      </c>
      <c r="N6" s="10">
        <v>14</v>
      </c>
      <c r="O6" s="10">
        <v>9</v>
      </c>
      <c r="P6" s="9">
        <v>7</v>
      </c>
      <c r="Q6" s="9">
        <f>N6*O6*P6*0.0000163*M6</f>
        <v>5.7506399999999999E-2</v>
      </c>
      <c r="R6" s="9">
        <v>2.9</v>
      </c>
      <c r="S6" s="9">
        <v>3.2</v>
      </c>
      <c r="T6" s="9">
        <f>S6*M6</f>
        <v>12.8</v>
      </c>
    </row>
    <row r="7" spans="1:20" ht="162" customHeight="1">
      <c r="A7" s="2"/>
      <c r="B7" s="3"/>
      <c r="C7" s="17" t="s">
        <v>16</v>
      </c>
      <c r="D7" s="18" t="s">
        <v>32</v>
      </c>
      <c r="E7" s="19"/>
      <c r="F7" s="19"/>
      <c r="G7" s="19" t="s">
        <v>29</v>
      </c>
      <c r="H7" s="19"/>
      <c r="I7" s="19"/>
      <c r="J7" s="19"/>
      <c r="K7" s="19"/>
      <c r="L7" s="15">
        <f t="shared" ref="L7:L14" si="0">M7*24</f>
        <v>120</v>
      </c>
      <c r="M7" s="15">
        <v>5</v>
      </c>
      <c r="N7" s="10">
        <v>14</v>
      </c>
      <c r="O7" s="10">
        <v>9</v>
      </c>
      <c r="P7" s="9">
        <v>7</v>
      </c>
      <c r="Q7" s="9">
        <f t="shared" ref="Q7:Q14" si="1">N7*O7*P7*0.0000163*M7</f>
        <v>7.1883000000000002E-2</v>
      </c>
      <c r="R7" s="9">
        <v>2.9</v>
      </c>
      <c r="S7" s="9">
        <v>3.2</v>
      </c>
      <c r="T7" s="9">
        <f>S7*M7</f>
        <v>16</v>
      </c>
    </row>
    <row r="8" spans="1:20" ht="162" customHeight="1">
      <c r="A8" s="2"/>
      <c r="B8" s="3"/>
      <c r="C8" s="17" t="s">
        <v>16</v>
      </c>
      <c r="D8" s="18" t="s">
        <v>32</v>
      </c>
      <c r="E8" s="19"/>
      <c r="F8" s="19"/>
      <c r="G8" s="19"/>
      <c r="H8" s="19" t="s">
        <v>29</v>
      </c>
      <c r="I8" s="19"/>
      <c r="J8" s="19"/>
      <c r="K8" s="19"/>
      <c r="L8" s="15">
        <f t="shared" si="0"/>
        <v>24</v>
      </c>
      <c r="M8" s="15">
        <v>1</v>
      </c>
      <c r="N8" s="10">
        <v>14</v>
      </c>
      <c r="O8" s="10">
        <v>9</v>
      </c>
      <c r="P8" s="9">
        <v>7</v>
      </c>
      <c r="Q8" s="9">
        <f t="shared" si="1"/>
        <v>1.43766E-2</v>
      </c>
      <c r="R8" s="9">
        <v>2.9</v>
      </c>
      <c r="S8" s="9">
        <v>3.2</v>
      </c>
      <c r="T8" s="9">
        <f t="shared" ref="T8:T14" si="2">S8*M8</f>
        <v>3.2</v>
      </c>
    </row>
    <row r="9" spans="1:20" ht="162" customHeight="1">
      <c r="A9" s="2"/>
      <c r="B9" s="3"/>
      <c r="C9" s="17" t="s">
        <v>16</v>
      </c>
      <c r="D9" s="18" t="s">
        <v>32</v>
      </c>
      <c r="E9" s="19"/>
      <c r="F9" s="19"/>
      <c r="G9" s="19"/>
      <c r="H9" s="19"/>
      <c r="I9" s="19"/>
      <c r="J9" s="19" t="s">
        <v>29</v>
      </c>
      <c r="K9" s="19"/>
      <c r="L9" s="15">
        <f t="shared" si="0"/>
        <v>24</v>
      </c>
      <c r="M9" s="15">
        <v>1</v>
      </c>
      <c r="N9" s="10">
        <v>14</v>
      </c>
      <c r="O9" s="10">
        <v>9</v>
      </c>
      <c r="P9" s="9">
        <v>7</v>
      </c>
      <c r="Q9" s="9">
        <f t="shared" si="1"/>
        <v>1.43766E-2</v>
      </c>
      <c r="R9" s="9">
        <v>2.9</v>
      </c>
      <c r="S9" s="9">
        <v>3.2</v>
      </c>
      <c r="T9" s="9">
        <f t="shared" si="2"/>
        <v>3.2</v>
      </c>
    </row>
    <row r="10" spans="1:20" ht="162" customHeight="1">
      <c r="A10" s="2"/>
      <c r="B10" s="3"/>
      <c r="C10" s="17" t="s">
        <v>16</v>
      </c>
      <c r="D10" s="18" t="s">
        <v>32</v>
      </c>
      <c r="E10" s="19"/>
      <c r="F10" s="19"/>
      <c r="G10" s="19" t="s">
        <v>25</v>
      </c>
      <c r="H10" s="19"/>
      <c r="I10" s="19" t="s">
        <v>25</v>
      </c>
      <c r="J10" s="19"/>
      <c r="K10" s="19" t="s">
        <v>41</v>
      </c>
      <c r="L10" s="15">
        <f t="shared" si="0"/>
        <v>24</v>
      </c>
      <c r="M10" s="15">
        <v>1</v>
      </c>
      <c r="N10" s="10">
        <v>14</v>
      </c>
      <c r="O10" s="10">
        <v>9</v>
      </c>
      <c r="P10" s="9">
        <v>7</v>
      </c>
      <c r="Q10" s="9">
        <f t="shared" si="1"/>
        <v>1.43766E-2</v>
      </c>
      <c r="R10" s="9">
        <v>2.9</v>
      </c>
      <c r="S10" s="9">
        <v>3.2</v>
      </c>
      <c r="T10" s="9">
        <f t="shared" si="2"/>
        <v>3.2</v>
      </c>
    </row>
    <row r="11" spans="1:20" ht="162" customHeight="1">
      <c r="A11" s="2"/>
      <c r="B11" s="3"/>
      <c r="C11" s="17" t="s">
        <v>16</v>
      </c>
      <c r="D11" s="18" t="s">
        <v>32</v>
      </c>
      <c r="E11" s="19" t="s">
        <v>28</v>
      </c>
      <c r="F11" s="19"/>
      <c r="G11" s="19"/>
      <c r="H11" s="19"/>
      <c r="I11" s="19"/>
      <c r="J11" s="19"/>
      <c r="K11" s="19" t="s">
        <v>25</v>
      </c>
      <c r="L11" s="15">
        <f t="shared" si="0"/>
        <v>24</v>
      </c>
      <c r="M11" s="15">
        <v>1</v>
      </c>
      <c r="N11" s="10">
        <v>14</v>
      </c>
      <c r="O11" s="10">
        <v>9</v>
      </c>
      <c r="P11" s="9">
        <v>7</v>
      </c>
      <c r="Q11" s="9">
        <f t="shared" si="1"/>
        <v>1.43766E-2</v>
      </c>
      <c r="R11" s="9">
        <v>2.9</v>
      </c>
      <c r="S11" s="9">
        <v>3.2</v>
      </c>
      <c r="T11" s="9">
        <f t="shared" si="2"/>
        <v>3.2</v>
      </c>
    </row>
    <row r="12" spans="1:20" ht="162" customHeight="1">
      <c r="A12" s="2"/>
      <c r="B12" s="3"/>
      <c r="C12" s="17" t="s">
        <v>16</v>
      </c>
      <c r="D12" s="18" t="s">
        <v>32</v>
      </c>
      <c r="E12" s="19"/>
      <c r="F12" s="19"/>
      <c r="G12" s="19"/>
      <c r="H12" s="19" t="s">
        <v>26</v>
      </c>
      <c r="I12" s="19" t="s">
        <v>26</v>
      </c>
      <c r="J12" s="19"/>
      <c r="K12" s="19"/>
      <c r="L12" s="15">
        <f t="shared" si="0"/>
        <v>24</v>
      </c>
      <c r="M12" s="15">
        <v>1</v>
      </c>
      <c r="N12" s="10">
        <v>14</v>
      </c>
      <c r="O12" s="10">
        <v>9</v>
      </c>
      <c r="P12" s="9">
        <v>7</v>
      </c>
      <c r="Q12" s="9">
        <f t="shared" si="1"/>
        <v>1.43766E-2</v>
      </c>
      <c r="R12" s="9">
        <v>2.9</v>
      </c>
      <c r="S12" s="9">
        <v>3.2</v>
      </c>
      <c r="T12" s="9">
        <f t="shared" si="2"/>
        <v>3.2</v>
      </c>
    </row>
    <row r="13" spans="1:20" ht="162" customHeight="1">
      <c r="A13" s="2"/>
      <c r="B13" s="3"/>
      <c r="C13" s="17" t="s">
        <v>16</v>
      </c>
      <c r="D13" s="18" t="s">
        <v>32</v>
      </c>
      <c r="E13" s="19" t="s">
        <v>37</v>
      </c>
      <c r="F13" s="19" t="s">
        <v>42</v>
      </c>
      <c r="G13" s="19"/>
      <c r="H13" s="19"/>
      <c r="I13" s="19"/>
      <c r="J13" s="19"/>
      <c r="K13" s="19"/>
      <c r="L13" s="15">
        <f t="shared" si="0"/>
        <v>24</v>
      </c>
      <c r="M13" s="15">
        <v>1</v>
      </c>
      <c r="N13" s="10">
        <v>14</v>
      </c>
      <c r="O13" s="10">
        <v>9</v>
      </c>
      <c r="P13" s="9">
        <v>7</v>
      </c>
      <c r="Q13" s="9">
        <f t="shared" si="1"/>
        <v>1.43766E-2</v>
      </c>
      <c r="R13" s="9">
        <v>2.9</v>
      </c>
      <c r="S13" s="9">
        <v>3.2</v>
      </c>
      <c r="T13" s="9">
        <f t="shared" si="2"/>
        <v>3.2</v>
      </c>
    </row>
    <row r="14" spans="1:20" ht="162" customHeight="1">
      <c r="A14" s="2"/>
      <c r="B14" s="3"/>
      <c r="C14" s="17" t="s">
        <v>16</v>
      </c>
      <c r="D14" s="18" t="s">
        <v>32</v>
      </c>
      <c r="E14" s="19"/>
      <c r="F14" s="19"/>
      <c r="G14" s="19"/>
      <c r="H14" s="19"/>
      <c r="I14" s="19"/>
      <c r="J14" s="19" t="s">
        <v>38</v>
      </c>
      <c r="K14" s="19" t="s">
        <v>43</v>
      </c>
      <c r="L14" s="15">
        <f t="shared" si="0"/>
        <v>24</v>
      </c>
      <c r="M14" s="15">
        <v>1</v>
      </c>
      <c r="N14" s="10">
        <v>14</v>
      </c>
      <c r="O14" s="10">
        <v>9</v>
      </c>
      <c r="P14" s="9">
        <v>7</v>
      </c>
      <c r="Q14" s="9">
        <f t="shared" si="1"/>
        <v>1.43766E-2</v>
      </c>
      <c r="R14" s="9">
        <v>2.9</v>
      </c>
      <c r="S14" s="9">
        <v>3.2</v>
      </c>
      <c r="T14" s="9">
        <f t="shared" si="2"/>
        <v>3.2</v>
      </c>
    </row>
    <row r="15" spans="1:20" ht="50.1" customHeight="1">
      <c r="A15" s="2" t="e">
        <f>LEFT(#REF!,14)</f>
        <v>#REF!</v>
      </c>
      <c r="B15" s="3" t="s">
        <v>4</v>
      </c>
      <c r="C15" s="3"/>
      <c r="D15" s="11"/>
      <c r="E15" s="11"/>
      <c r="F15" s="11"/>
      <c r="G15" s="11"/>
      <c r="H15" s="11"/>
      <c r="I15" s="11"/>
      <c r="J15" s="11"/>
      <c r="K15" s="11"/>
      <c r="L15" s="10"/>
      <c r="M15" s="12"/>
      <c r="N15" s="12"/>
      <c r="O15" s="12"/>
      <c r="P15" s="9"/>
      <c r="Q15" s="9"/>
      <c r="R15" s="9"/>
      <c r="S15" s="9"/>
      <c r="T15" s="9"/>
    </row>
    <row r="16" spans="1:20" ht="50.1" customHeight="1">
      <c r="A16" s="4"/>
      <c r="B16" s="5"/>
      <c r="C16" s="5"/>
      <c r="D16" s="18" t="s">
        <v>6</v>
      </c>
      <c r="E16" s="18"/>
      <c r="F16" s="18"/>
      <c r="G16" s="18"/>
      <c r="H16" s="18"/>
      <c r="I16" s="18"/>
      <c r="J16" s="18"/>
      <c r="K16" s="18"/>
      <c r="L16" s="16">
        <f>SUM(L6:L15)</f>
        <v>384</v>
      </c>
      <c r="M16" s="16">
        <f>SUM(M6:M15)</f>
        <v>16</v>
      </c>
      <c r="N16" s="13"/>
      <c r="O16" s="13"/>
      <c r="P16" s="9"/>
      <c r="Q16" s="13">
        <f>SUM(Q6:Q15)</f>
        <v>0.23002559999999991</v>
      </c>
      <c r="R16" s="9"/>
      <c r="S16" s="9"/>
      <c r="T16" s="13">
        <f>SUM(T6:T15)</f>
        <v>51.200000000000017</v>
      </c>
    </row>
    <row r="17" spans="4:20" ht="50.1" customHeight="1"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</row>
    <row r="18" spans="4:20" ht="35.1" customHeight="1"/>
  </sheetData>
  <mergeCells count="3">
    <mergeCell ref="D1:M1"/>
    <mergeCell ref="D2:M2"/>
    <mergeCell ref="D3:K3"/>
  </mergeCells>
  <phoneticPr fontId="0" type="noConversion"/>
  <printOptions horizontalCentered="1" verticalCentered="1"/>
  <pageMargins left="0" right="0" top="0" bottom="0" header="0.3" footer="0.3"/>
  <pageSetup scale="23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Summary</vt:lpstr>
      <vt:lpstr>2T TO 4T 48PCS</vt:lpstr>
      <vt:lpstr>4 TO 7 48 PCS</vt:lpstr>
      <vt:lpstr>8 TO 20 48PCS</vt:lpstr>
      <vt:lpstr>8TO20 24PCS </vt:lpstr>
      <vt:lpstr>4TO7 24PCS </vt:lpstr>
      <vt:lpstr>2TTO4T24 PCS </vt:lpstr>
      <vt:lpstr>'2T TO 4T 48PCS'!Print_Area</vt:lpstr>
      <vt:lpstr>'4 TO 7 48 PCS'!Print_Area</vt:lpstr>
      <vt:lpstr>'8 TO 20 48PCS'!Print_Area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2023-05-16T13:14:16Z</cp:lastPrinted>
  <dcterms:created xsi:type="dcterms:W3CDTF">2014-10-13T05:55:13Z</dcterms:created>
  <dcterms:modified xsi:type="dcterms:W3CDTF">2023-08-29T08:56:00Z</dcterms:modified>
</cp:coreProperties>
</file>